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cocascfilesrv3.ds.sc.edu\casd\share\Grants\Proposals\Budget Templates\"/>
    </mc:Choice>
  </mc:AlternateContent>
  <xr:revisionPtr revIDLastSave="0" documentId="8_{DED2AC34-1C20-49F6-9C58-90EBA9A80C1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ctions" sheetId="19" r:id="rId1"/>
    <sheet name="Rates" sheetId="9" r:id="rId2"/>
    <sheet name="YR 1" sheetId="1" r:id="rId3"/>
    <sheet name="YR 2" sheetId="13" r:id="rId4"/>
    <sheet name="YR 3" sheetId="15" r:id="rId5"/>
    <sheet name="YR 4" sheetId="17" r:id="rId6"/>
    <sheet name="YR 5" sheetId="18" r:id="rId7"/>
    <sheet name="Total Project" sheetId="4" r:id="rId8"/>
  </sheets>
  <definedNames>
    <definedName name="_xlnm.Print_Area" localSheetId="7">'Total Project'!$A$1:$K$77</definedName>
    <definedName name="_xlnm.Print_Area" localSheetId="2">'YR 1'!$A$1:$K$79</definedName>
    <definedName name="_xlnm.Print_Area" localSheetId="3">'YR 2'!$A$1:$K$79</definedName>
    <definedName name="_xlnm.Print_Area" localSheetId="4">'YR 3'!$A$1:$K$79</definedName>
    <definedName name="_xlnm.Print_Area" localSheetId="5">'YR 4'!$A$1:$K$79</definedName>
    <definedName name="_xlnm.Print_Area" localSheetId="6">'YR 5'!$A$1:$K$79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18" l="1"/>
  <c r="Q27" i="18"/>
  <c r="P27" i="18" s="1"/>
  <c r="Q26" i="18"/>
  <c r="Q25" i="18"/>
  <c r="Q28" i="17"/>
  <c r="Q27" i="17"/>
  <c r="Q26" i="17"/>
  <c r="P26" i="17" s="1"/>
  <c r="Q25" i="17"/>
  <c r="Q28" i="15"/>
  <c r="Q27" i="15"/>
  <c r="Q26" i="15"/>
  <c r="P26" i="15" s="1"/>
  <c r="Q25" i="15"/>
  <c r="Q28" i="13"/>
  <c r="Q27" i="13"/>
  <c r="Q26" i="13"/>
  <c r="Q25" i="13"/>
  <c r="H34" i="4"/>
  <c r="Q18" i="18"/>
  <c r="Q17" i="18"/>
  <c r="P17" i="18" s="1"/>
  <c r="Q16" i="18"/>
  <c r="Q18" i="17"/>
  <c r="Q17" i="17"/>
  <c r="P17" i="17" s="1"/>
  <c r="Q16" i="17"/>
  <c r="Q23" i="15"/>
  <c r="P23" i="15" s="1"/>
  <c r="Q22" i="15"/>
  <c r="P22" i="15" s="1"/>
  <c r="Q18" i="15"/>
  <c r="Q17" i="15"/>
  <c r="Q16" i="15"/>
  <c r="P16" i="15" s="1"/>
  <c r="Q24" i="13"/>
  <c r="P24" i="13" s="1"/>
  <c r="Q23" i="13"/>
  <c r="Q22" i="13"/>
  <c r="Q21" i="13"/>
  <c r="Q21" i="15" s="1"/>
  <c r="Q20" i="13"/>
  <c r="Q20" i="15" s="1"/>
  <c r="Q19" i="13"/>
  <c r="Q19" i="15" s="1"/>
  <c r="Q18" i="13"/>
  <c r="P18" i="13" s="1"/>
  <c r="Q17" i="13"/>
  <c r="P17" i="13" s="1"/>
  <c r="Q16" i="13"/>
  <c r="Q15" i="13"/>
  <c r="Q15" i="15" s="1"/>
  <c r="P15" i="13"/>
  <c r="C15" i="9"/>
  <c r="C16" i="9" s="1"/>
  <c r="C17" i="9" s="1"/>
  <c r="B17" i="9"/>
  <c r="B18" i="9"/>
  <c r="B19" i="9" s="1"/>
  <c r="B16" i="9"/>
  <c r="D15" i="9"/>
  <c r="D16" i="9" s="1"/>
  <c r="D17" i="9" s="1"/>
  <c r="D18" i="9" s="1"/>
  <c r="D19" i="9" s="1"/>
  <c r="B15" i="9"/>
  <c r="K67" i="1"/>
  <c r="K68" i="1" s="1"/>
  <c r="D73" i="4"/>
  <c r="D17" i="18"/>
  <c r="O38" i="18"/>
  <c r="D18" i="18"/>
  <c r="O39" i="18"/>
  <c r="D19" i="18"/>
  <c r="O40" i="18" s="1"/>
  <c r="D20" i="18"/>
  <c r="O41" i="18"/>
  <c r="D21" i="18"/>
  <c r="O42" i="18"/>
  <c r="D22" i="18"/>
  <c r="O43" i="18"/>
  <c r="D23" i="18"/>
  <c r="O44" i="18" s="1"/>
  <c r="D24" i="18"/>
  <c r="O45" i="18"/>
  <c r="D16" i="18"/>
  <c r="O37" i="18"/>
  <c r="D11" i="18"/>
  <c r="O36" i="18" s="1"/>
  <c r="D17" i="17"/>
  <c r="O38" i="17"/>
  <c r="D18" i="17"/>
  <c r="O39" i="17"/>
  <c r="D19" i="17"/>
  <c r="O40" i="17" s="1"/>
  <c r="D20" i="17"/>
  <c r="O41" i="17" s="1"/>
  <c r="D21" i="17"/>
  <c r="O21" i="17" s="1"/>
  <c r="O42" i="17"/>
  <c r="D22" i="17"/>
  <c r="O43" i="17" s="1"/>
  <c r="D23" i="17"/>
  <c r="O44" i="17" s="1"/>
  <c r="D24" i="17"/>
  <c r="O45" i="17" s="1"/>
  <c r="D16" i="17"/>
  <c r="O37" i="17"/>
  <c r="D11" i="17"/>
  <c r="O36" i="17" s="1"/>
  <c r="D17" i="15"/>
  <c r="O38" i="15"/>
  <c r="D18" i="15"/>
  <c r="O39" i="15"/>
  <c r="D19" i="15"/>
  <c r="O40" i="15"/>
  <c r="D20" i="15"/>
  <c r="O41" i="15" s="1"/>
  <c r="D21" i="15"/>
  <c r="O42" i="15"/>
  <c r="D22" i="15"/>
  <c r="O43" i="15"/>
  <c r="D23" i="15"/>
  <c r="O44" i="15"/>
  <c r="D24" i="15"/>
  <c r="O45" i="15" s="1"/>
  <c r="D16" i="15"/>
  <c r="O37" i="15"/>
  <c r="D11" i="15"/>
  <c r="O36" i="15" s="1"/>
  <c r="D17" i="13"/>
  <c r="O38" i="13"/>
  <c r="D18" i="13"/>
  <c r="O39" i="13"/>
  <c r="D19" i="13"/>
  <c r="O40" i="13" s="1"/>
  <c r="D20" i="13"/>
  <c r="O41" i="13" s="1"/>
  <c r="D21" i="13"/>
  <c r="O42" i="13" s="1"/>
  <c r="D22" i="13"/>
  <c r="O22" i="13" s="1"/>
  <c r="O43" i="13"/>
  <c r="D23" i="13"/>
  <c r="O44" i="13" s="1"/>
  <c r="D24" i="13"/>
  <c r="O24" i="13" s="1"/>
  <c r="D16" i="13"/>
  <c r="O37" i="13"/>
  <c r="D11" i="13"/>
  <c r="O36" i="13" s="1"/>
  <c r="O38" i="1"/>
  <c r="O39" i="1"/>
  <c r="O40" i="1"/>
  <c r="O41" i="1"/>
  <c r="O42" i="1"/>
  <c r="O43" i="1"/>
  <c r="O44" i="1"/>
  <c r="O45" i="1"/>
  <c r="O37" i="1"/>
  <c r="O36" i="1"/>
  <c r="Q31" i="13"/>
  <c r="Q31" i="15"/>
  <c r="P31" i="15"/>
  <c r="K33" i="15"/>
  <c r="P53" i="15"/>
  <c r="P25" i="15"/>
  <c r="P31" i="13"/>
  <c r="K33" i="13"/>
  <c r="P53" i="13"/>
  <c r="P15" i="1"/>
  <c r="P36" i="1" s="1"/>
  <c r="P31" i="1"/>
  <c r="K33" i="1"/>
  <c r="P25" i="1"/>
  <c r="P46" i="1"/>
  <c r="P16" i="18"/>
  <c r="K16" i="18" s="1"/>
  <c r="P18" i="18"/>
  <c r="P25" i="18"/>
  <c r="Q30" i="18"/>
  <c r="P30" i="18"/>
  <c r="P26" i="18"/>
  <c r="P47" i="18"/>
  <c r="P28" i="18"/>
  <c r="K28" i="18" s="1"/>
  <c r="Q31" i="18"/>
  <c r="P31" i="18"/>
  <c r="K33" i="18"/>
  <c r="P53" i="18"/>
  <c r="Q29" i="18"/>
  <c r="P29" i="18" s="1"/>
  <c r="K35" i="18"/>
  <c r="P51" i="18" s="1"/>
  <c r="Q32" i="18"/>
  <c r="K36" i="18"/>
  <c r="P54" i="18"/>
  <c r="K67" i="18"/>
  <c r="K68" i="18" s="1"/>
  <c r="K57" i="18"/>
  <c r="K51" i="18"/>
  <c r="K47" i="18"/>
  <c r="P64" i="18"/>
  <c r="P64" i="17"/>
  <c r="P16" i="17"/>
  <c r="P37" i="17" s="1"/>
  <c r="P18" i="17"/>
  <c r="P25" i="17"/>
  <c r="K25" i="17"/>
  <c r="Q30" i="17"/>
  <c r="P30" i="17"/>
  <c r="P27" i="17"/>
  <c r="P28" i="17"/>
  <c r="P49" i="17" s="1"/>
  <c r="K28" i="17"/>
  <c r="Q31" i="17"/>
  <c r="P31" i="17"/>
  <c r="K33" i="17"/>
  <c r="P53" i="17"/>
  <c r="Q29" i="17"/>
  <c r="P29" i="17" s="1"/>
  <c r="K35" i="17"/>
  <c r="P51" i="17" s="1"/>
  <c r="Q32" i="17"/>
  <c r="K36" i="17"/>
  <c r="P54" i="17"/>
  <c r="K67" i="17"/>
  <c r="K68" i="17" s="1"/>
  <c r="K57" i="17"/>
  <c r="K51" i="17"/>
  <c r="K47" i="17"/>
  <c r="G46" i="4"/>
  <c r="P17" i="15"/>
  <c r="P38" i="15"/>
  <c r="P18" i="15"/>
  <c r="P39" i="15" s="1"/>
  <c r="Q30" i="15"/>
  <c r="P30" i="15"/>
  <c r="P27" i="15"/>
  <c r="P28" i="15"/>
  <c r="Q29" i="15"/>
  <c r="P29" i="15" s="1"/>
  <c r="K35" i="15"/>
  <c r="P51" i="15" s="1"/>
  <c r="Q32" i="15"/>
  <c r="P32" i="15"/>
  <c r="K67" i="15"/>
  <c r="K68" i="15" s="1"/>
  <c r="K51" i="15"/>
  <c r="K57" i="15"/>
  <c r="K47" i="15"/>
  <c r="G45" i="4"/>
  <c r="P64" i="15"/>
  <c r="P16" i="13"/>
  <c r="K16" i="13" s="1"/>
  <c r="P37" i="13"/>
  <c r="P19" i="13"/>
  <c r="P20" i="13"/>
  <c r="P41" i="13" s="1"/>
  <c r="P21" i="13"/>
  <c r="P42" i="13" s="1"/>
  <c r="P22" i="13"/>
  <c r="P43" i="13" s="1"/>
  <c r="P23" i="13"/>
  <c r="K23" i="13" s="1"/>
  <c r="P26" i="13"/>
  <c r="K26" i="13" s="1"/>
  <c r="P27" i="13"/>
  <c r="K27" i="13" s="1"/>
  <c r="P48" i="13"/>
  <c r="P28" i="13"/>
  <c r="P49" i="13" s="1"/>
  <c r="Q30" i="13"/>
  <c r="P30" i="13"/>
  <c r="K37" i="13"/>
  <c r="P52" i="13"/>
  <c r="Q32" i="13"/>
  <c r="P32" i="13"/>
  <c r="F34" i="13"/>
  <c r="K34" i="13" s="1"/>
  <c r="K35" i="13"/>
  <c r="P51" i="13" s="1"/>
  <c r="K67" i="13"/>
  <c r="K68" i="13" s="1"/>
  <c r="K51" i="13"/>
  <c r="K57" i="13"/>
  <c r="K47" i="13"/>
  <c r="G44" i="4"/>
  <c r="P64" i="13"/>
  <c r="P16" i="1"/>
  <c r="P37" i="1"/>
  <c r="P17" i="1"/>
  <c r="P38" i="1"/>
  <c r="P18" i="1"/>
  <c r="P39" i="1"/>
  <c r="P19" i="1"/>
  <c r="P40" i="1"/>
  <c r="P20" i="1"/>
  <c r="P41" i="1"/>
  <c r="P21" i="1"/>
  <c r="K21" i="1" s="1"/>
  <c r="P42" i="1"/>
  <c r="P22" i="1"/>
  <c r="P43" i="1" s="1"/>
  <c r="P23" i="1"/>
  <c r="K23" i="1"/>
  <c r="P24" i="1"/>
  <c r="P45" i="1"/>
  <c r="P26" i="1"/>
  <c r="P47" i="1"/>
  <c r="P27" i="1"/>
  <c r="P48" i="1"/>
  <c r="P28" i="1"/>
  <c r="K28" i="1"/>
  <c r="P30" i="1"/>
  <c r="K37" i="1"/>
  <c r="K36" i="1"/>
  <c r="P54" i="1"/>
  <c r="F34" i="1"/>
  <c r="K34" i="1" s="1"/>
  <c r="K35" i="1"/>
  <c r="P51" i="1" s="1"/>
  <c r="K25" i="1"/>
  <c r="K51" i="1"/>
  <c r="K57" i="1"/>
  <c r="K47" i="1"/>
  <c r="P65" i="1"/>
  <c r="H30" i="15"/>
  <c r="O18" i="1"/>
  <c r="O19" i="1"/>
  <c r="O20" i="1"/>
  <c r="O21" i="1"/>
  <c r="O22" i="1"/>
  <c r="O23" i="1"/>
  <c r="O24" i="1"/>
  <c r="O17" i="1"/>
  <c r="O16" i="1"/>
  <c r="O15" i="1"/>
  <c r="P32" i="17"/>
  <c r="O49" i="18"/>
  <c r="O48" i="18"/>
  <c r="O47" i="18"/>
  <c r="O46" i="18"/>
  <c r="O49" i="17"/>
  <c r="O48" i="17"/>
  <c r="O47" i="17"/>
  <c r="O46" i="17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J28" i="4"/>
  <c r="I28" i="4"/>
  <c r="H28" i="4"/>
  <c r="D28" i="4"/>
  <c r="J27" i="4"/>
  <c r="I27" i="4"/>
  <c r="H27" i="4"/>
  <c r="D27" i="4"/>
  <c r="J26" i="4"/>
  <c r="I26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J25" i="4"/>
  <c r="J29" i="4"/>
  <c r="I17" i="4"/>
  <c r="H17" i="4"/>
  <c r="D17" i="4"/>
  <c r="I16" i="4"/>
  <c r="H16" i="4"/>
  <c r="D16" i="4"/>
  <c r="O18" i="18"/>
  <c r="O17" i="18"/>
  <c r="O24" i="17"/>
  <c r="O23" i="17"/>
  <c r="O20" i="17"/>
  <c r="O17" i="17"/>
  <c r="O21" i="15"/>
  <c r="O19" i="15"/>
  <c r="O18" i="15"/>
  <c r="O17" i="15"/>
  <c r="O23" i="13"/>
  <c r="O21" i="13"/>
  <c r="O19" i="13"/>
  <c r="O18" i="13"/>
  <c r="K32" i="4"/>
  <c r="O16" i="18"/>
  <c r="O16" i="15"/>
  <c r="D71" i="18"/>
  <c r="D71" i="17"/>
  <c r="D71" i="15"/>
  <c r="D71" i="13"/>
  <c r="D71" i="1"/>
  <c r="K65" i="18"/>
  <c r="K65" i="17"/>
  <c r="K65" i="15"/>
  <c r="K65" i="13"/>
  <c r="K65" i="1"/>
  <c r="K66" i="4"/>
  <c r="M71" i="13"/>
  <c r="M71" i="15"/>
  <c r="M71" i="17"/>
  <c r="M71" i="18"/>
  <c r="I34" i="4"/>
  <c r="J34" i="4"/>
  <c r="Q47" i="18"/>
  <c r="J30" i="18"/>
  <c r="I30" i="18"/>
  <c r="H30" i="18"/>
  <c r="Q47" i="17"/>
  <c r="J30" i="17"/>
  <c r="I30" i="17"/>
  <c r="H30" i="17"/>
  <c r="Q47" i="15"/>
  <c r="J30" i="15"/>
  <c r="I30" i="15"/>
  <c r="Q46" i="13"/>
  <c r="J30" i="13"/>
  <c r="I30" i="13"/>
  <c r="H30" i="13"/>
  <c r="D8" i="4"/>
  <c r="K68" i="4"/>
  <c r="D15" i="1"/>
  <c r="D15" i="4" s="1"/>
  <c r="K63" i="4"/>
  <c r="K64" i="4"/>
  <c r="K65" i="4"/>
  <c r="K61" i="4"/>
  <c r="K62" i="4"/>
  <c r="P29" i="1"/>
  <c r="H30" i="1"/>
  <c r="I30" i="1"/>
  <c r="J30" i="1"/>
  <c r="G43" i="4"/>
  <c r="G47" i="4"/>
  <c r="Q46" i="1"/>
  <c r="A1" i="4"/>
  <c r="K8" i="4"/>
  <c r="D11" i="4"/>
  <c r="H15" i="4"/>
  <c r="I15" i="4"/>
  <c r="I25" i="4"/>
  <c r="I29" i="4"/>
  <c r="D25" i="4"/>
  <c r="H25" i="4"/>
  <c r="B29" i="4"/>
  <c r="H29" i="4"/>
  <c r="C30" i="4"/>
  <c r="B32" i="4"/>
  <c r="H32" i="4"/>
  <c r="I32" i="4"/>
  <c r="J32" i="4"/>
  <c r="B33" i="4"/>
  <c r="H33" i="4"/>
  <c r="I33" i="4"/>
  <c r="J33" i="4"/>
  <c r="B36" i="4"/>
  <c r="H36" i="4"/>
  <c r="B37" i="4"/>
  <c r="K50" i="4"/>
  <c r="K51" i="4"/>
  <c r="K52" i="4"/>
  <c r="K54" i="4"/>
  <c r="K55" i="4"/>
  <c r="K56" i="4"/>
  <c r="K57" i="4"/>
  <c r="K58" i="4"/>
  <c r="K36" i="13"/>
  <c r="P54" i="13"/>
  <c r="K36" i="15"/>
  <c r="P54" i="15"/>
  <c r="P25" i="13"/>
  <c r="P46" i="13" s="1"/>
  <c r="O22" i="15"/>
  <c r="K22" i="1"/>
  <c r="K59" i="4"/>
  <c r="K27" i="15"/>
  <c r="P48" i="15"/>
  <c r="K49" i="4"/>
  <c r="O16" i="13"/>
  <c r="O23" i="15"/>
  <c r="P32" i="18"/>
  <c r="O45" i="13"/>
  <c r="D15" i="13"/>
  <c r="O15" i="13" s="1"/>
  <c r="O18" i="17"/>
  <c r="P46" i="17"/>
  <c r="O19" i="17"/>
  <c r="O21" i="18"/>
  <c r="P37" i="18"/>
  <c r="O20" i="13"/>
  <c r="O16" i="17"/>
  <c r="O17" i="13"/>
  <c r="K27" i="1"/>
  <c r="O22" i="18"/>
  <c r="K28" i="13"/>
  <c r="K18" i="18"/>
  <c r="P39" i="18"/>
  <c r="K21" i="13"/>
  <c r="K18" i="17"/>
  <c r="P39" i="17"/>
  <c r="K29" i="15"/>
  <c r="K37" i="15"/>
  <c r="P52" i="15"/>
  <c r="K27" i="17"/>
  <c r="P48" i="17"/>
  <c r="P53" i="1"/>
  <c r="K33" i="4"/>
  <c r="P49" i="15"/>
  <c r="K28" i="15"/>
  <c r="K29" i="17"/>
  <c r="K37" i="17"/>
  <c r="P52" i="17"/>
  <c r="K29" i="18"/>
  <c r="K37" i="18"/>
  <c r="P52" i="18"/>
  <c r="K19" i="13"/>
  <c r="P40" i="13"/>
  <c r="K16" i="17"/>
  <c r="P46" i="18"/>
  <c r="K25" i="18"/>
  <c r="P52" i="1"/>
  <c r="P44" i="13"/>
  <c r="K18" i="15"/>
  <c r="K20" i="1"/>
  <c r="K26" i="1"/>
  <c r="K19" i="1"/>
  <c r="P49" i="1"/>
  <c r="P44" i="1"/>
  <c r="K26" i="18"/>
  <c r="O20" i="15"/>
  <c r="O20" i="18"/>
  <c r="K24" i="1"/>
  <c r="K18" i="1"/>
  <c r="K36" i="4"/>
  <c r="K17" i="1"/>
  <c r="K29" i="13"/>
  <c r="K17" i="15"/>
  <c r="O22" i="17"/>
  <c r="K16" i="1"/>
  <c r="K20" i="13"/>
  <c r="O24" i="15"/>
  <c r="O24" i="18"/>
  <c r="K29" i="1"/>
  <c r="K37" i="4"/>
  <c r="K29" i="4"/>
  <c r="P15" i="15" l="1"/>
  <c r="Q15" i="17"/>
  <c r="K27" i="18"/>
  <c r="P48" i="18"/>
  <c r="P49" i="18"/>
  <c r="P47" i="17"/>
  <c r="K26" i="17"/>
  <c r="K27" i="4"/>
  <c r="K26" i="15"/>
  <c r="P47" i="15"/>
  <c r="K26" i="4"/>
  <c r="K28" i="4"/>
  <c r="P47" i="13"/>
  <c r="K25" i="15"/>
  <c r="P46" i="15"/>
  <c r="K25" i="13"/>
  <c r="K25" i="4" s="1"/>
  <c r="I30" i="4"/>
  <c r="J30" i="4"/>
  <c r="H30" i="4"/>
  <c r="P20" i="15"/>
  <c r="Q20" i="17"/>
  <c r="Q21" i="17"/>
  <c r="P21" i="15"/>
  <c r="P42" i="15" s="1"/>
  <c r="K24" i="13"/>
  <c r="P45" i="13"/>
  <c r="Q19" i="17"/>
  <c r="P19" i="15"/>
  <c r="Q24" i="15"/>
  <c r="Q22" i="17"/>
  <c r="Q23" i="17"/>
  <c r="O23" i="18"/>
  <c r="O19" i="18"/>
  <c r="K17" i="18"/>
  <c r="P38" i="18"/>
  <c r="K17" i="17"/>
  <c r="P38" i="17"/>
  <c r="K16" i="15"/>
  <c r="K16" i="4" s="1"/>
  <c r="P37" i="15"/>
  <c r="K22" i="15"/>
  <c r="P43" i="15"/>
  <c r="P44" i="15"/>
  <c r="K23" i="15"/>
  <c r="P36" i="15"/>
  <c r="K15" i="15"/>
  <c r="K17" i="13"/>
  <c r="P38" i="13"/>
  <c r="P39" i="13"/>
  <c r="K18" i="13"/>
  <c r="K18" i="4" s="1"/>
  <c r="K22" i="13"/>
  <c r="P36" i="13"/>
  <c r="K15" i="13"/>
  <c r="F34" i="18"/>
  <c r="K34" i="18" s="1"/>
  <c r="P50" i="18" s="1"/>
  <c r="F34" i="15"/>
  <c r="K34" i="15" s="1"/>
  <c r="P50" i="15" s="1"/>
  <c r="P29" i="13"/>
  <c r="C18" i="9"/>
  <c r="K35" i="4"/>
  <c r="K53" i="4"/>
  <c r="K67" i="4"/>
  <c r="K69" i="4"/>
  <c r="K70" i="4" s="1"/>
  <c r="P50" i="13"/>
  <c r="P50" i="1"/>
  <c r="P55" i="1" s="1"/>
  <c r="K39" i="1" s="1"/>
  <c r="F34" i="17"/>
  <c r="K34" i="17" s="1"/>
  <c r="P50" i="17" s="1"/>
  <c r="K15" i="1"/>
  <c r="D15" i="18"/>
  <c r="O15" i="18" s="1"/>
  <c r="D15" i="17"/>
  <c r="O15" i="17" s="1"/>
  <c r="D15" i="15"/>
  <c r="O15" i="15" s="1"/>
  <c r="P15" i="17" l="1"/>
  <c r="Q15" i="18"/>
  <c r="P15" i="18" s="1"/>
  <c r="K21" i="15"/>
  <c r="P23" i="17"/>
  <c r="Q23" i="18"/>
  <c r="P23" i="18" s="1"/>
  <c r="Q21" i="18"/>
  <c r="P21" i="18" s="1"/>
  <c r="P21" i="17"/>
  <c r="K19" i="15"/>
  <c r="P40" i="15"/>
  <c r="Q22" i="18"/>
  <c r="P22" i="18" s="1"/>
  <c r="P22" i="17"/>
  <c r="P20" i="17"/>
  <c r="Q20" i="18"/>
  <c r="P20" i="18" s="1"/>
  <c r="P19" i="17"/>
  <c r="Q19" i="18"/>
  <c r="P19" i="18" s="1"/>
  <c r="P24" i="15"/>
  <c r="Q24" i="17"/>
  <c r="P41" i="15"/>
  <c r="K20" i="15"/>
  <c r="K17" i="4"/>
  <c r="K30" i="13"/>
  <c r="K38" i="13" s="1"/>
  <c r="P55" i="13"/>
  <c r="K39" i="13" s="1"/>
  <c r="C19" i="9"/>
  <c r="K34" i="4"/>
  <c r="K30" i="1"/>
  <c r="K38" i="1" s="1"/>
  <c r="K40" i="1" s="1"/>
  <c r="K69" i="1" s="1"/>
  <c r="K15" i="18" l="1"/>
  <c r="P36" i="18"/>
  <c r="P36" i="17"/>
  <c r="K15" i="17"/>
  <c r="K15" i="4" s="1"/>
  <c r="K20" i="18"/>
  <c r="P41" i="18"/>
  <c r="K23" i="18"/>
  <c r="P44" i="18"/>
  <c r="K21" i="18"/>
  <c r="P42" i="18"/>
  <c r="P41" i="17"/>
  <c r="K20" i="17"/>
  <c r="K20" i="4" s="1"/>
  <c r="P44" i="17"/>
  <c r="K23" i="17"/>
  <c r="P24" i="17"/>
  <c r="Q24" i="18"/>
  <c r="P24" i="18" s="1"/>
  <c r="K22" i="17"/>
  <c r="P43" i="17"/>
  <c r="P42" i="17"/>
  <c r="K21" i="17"/>
  <c r="P45" i="15"/>
  <c r="P55" i="15" s="1"/>
  <c r="K39" i="15" s="1"/>
  <c r="K24" i="15"/>
  <c r="K22" i="18"/>
  <c r="P43" i="18"/>
  <c r="K19" i="18"/>
  <c r="P40" i="18"/>
  <c r="K19" i="17"/>
  <c r="K19" i="4" s="1"/>
  <c r="P40" i="17"/>
  <c r="K40" i="13"/>
  <c r="K69" i="13" s="1"/>
  <c r="K78" i="13" s="1"/>
  <c r="F71" i="1"/>
  <c r="K78" i="1"/>
  <c r="K22" i="4" l="1"/>
  <c r="P45" i="18"/>
  <c r="P55" i="18" s="1"/>
  <c r="K39" i="18" s="1"/>
  <c r="K24" i="18"/>
  <c r="K30" i="18" s="1"/>
  <c r="K38" i="18" s="1"/>
  <c r="K23" i="4"/>
  <c r="K30" i="15"/>
  <c r="K38" i="15" s="1"/>
  <c r="K40" i="15" s="1"/>
  <c r="K69" i="15" s="1"/>
  <c r="F71" i="15" s="1"/>
  <c r="K71" i="15" s="1"/>
  <c r="K72" i="15" s="1"/>
  <c r="K73" i="15" s="1"/>
  <c r="K75" i="15" s="1"/>
  <c r="K21" i="4"/>
  <c r="P45" i="17"/>
  <c r="P55" i="17" s="1"/>
  <c r="K39" i="17" s="1"/>
  <c r="K24" i="17"/>
  <c r="K30" i="17" s="1"/>
  <c r="K38" i="17" s="1"/>
  <c r="F71" i="13"/>
  <c r="K71" i="13" s="1"/>
  <c r="K72" i="13" s="1"/>
  <c r="K73" i="13" s="1"/>
  <c r="K75" i="13" s="1"/>
  <c r="K71" i="1"/>
  <c r="K39" i="4" l="1"/>
  <c r="K40" i="18"/>
  <c r="K69" i="18" s="1"/>
  <c r="F71" i="18" s="1"/>
  <c r="K71" i="18" s="1"/>
  <c r="K72" i="18" s="1"/>
  <c r="K73" i="18" s="1"/>
  <c r="K75" i="18" s="1"/>
  <c r="K40" i="17"/>
  <c r="K69" i="17" s="1"/>
  <c r="K78" i="17" s="1"/>
  <c r="K24" i="4"/>
  <c r="K30" i="4" s="1"/>
  <c r="K38" i="4" s="1"/>
  <c r="K40" i="4" s="1"/>
  <c r="K71" i="4" s="1"/>
  <c r="F73" i="4" s="1"/>
  <c r="K78" i="15"/>
  <c r="K72" i="1"/>
  <c r="K73" i="1" s="1"/>
  <c r="K75" i="1" s="1"/>
  <c r="F71" i="17" l="1"/>
  <c r="K71" i="17" s="1"/>
  <c r="K72" i="17" s="1"/>
  <c r="K73" i="17" s="1"/>
  <c r="K75" i="17" s="1"/>
  <c r="L77" i="4" s="1"/>
  <c r="K78" i="18"/>
  <c r="K73" i="4"/>
  <c r="K74" i="4" s="1"/>
  <c r="K75" i="4" s="1"/>
  <c r="K77" i="4" s="1"/>
  <c r="G73" i="4" l="1"/>
</calcChain>
</file>

<file path=xl/sharedStrings.xml><?xml version="1.0" encoding="utf-8"?>
<sst xmlns="http://schemas.openxmlformats.org/spreadsheetml/2006/main" count="849" uniqueCount="190">
  <si>
    <t>MATERIALS AND SUPPLIES</t>
  </si>
  <si>
    <t>SUMMARY PAGE</t>
  </si>
  <si>
    <t>ENTER</t>
  </si>
  <si>
    <t>Description</t>
  </si>
  <si>
    <t>amount</t>
  </si>
  <si>
    <t>Other</t>
  </si>
  <si>
    <t>Other Professional</t>
  </si>
  <si>
    <t>Grad Students</t>
  </si>
  <si>
    <t>1.  (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</si>
  <si>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</si>
  <si>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</si>
  <si>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</si>
  <si>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</si>
  <si>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</si>
  <si>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</si>
  <si>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</si>
  <si>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</si>
  <si>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</si>
  <si>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</si>
  <si>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</si>
  <si>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</si>
  <si>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</si>
  <si>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</si>
  <si>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</si>
  <si>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</si>
  <si>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</si>
  <si>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</si>
  <si>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</si>
  <si>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</si>
  <si>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</si>
  <si>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</si>
  <si>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</si>
  <si>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</si>
  <si>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Hours per week</t>
  </si>
  <si>
    <t>IDC Yr 1</t>
  </si>
  <si>
    <t>IDC Yr 2</t>
  </si>
  <si>
    <t>IDC Yr 3</t>
  </si>
  <si>
    <t>FEDERAL</t>
  </si>
  <si>
    <t>PostDocs W/Benefit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</si>
  <si>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</si>
  <si>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</si>
  <si>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</si>
  <si>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</si>
  <si>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</si>
  <si>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</si>
  <si>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</si>
  <si>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</si>
  <si>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</si>
  <si>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</si>
  <si>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</si>
  <si>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</si>
  <si>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</si>
  <si>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POST DOC with benefit</t>
  </si>
  <si>
    <t>ORGANIZATION</t>
  </si>
  <si>
    <t>PRINCIPAL INVESTIGATOR/PROJECT DIRECTOR</t>
  </si>
  <si>
    <t>Requested Duration:</t>
  </si>
  <si>
    <t>A. SENIOR PERSONNEL: PI/PD, Co-PI's, Faculty and Other Senior Associates</t>
  </si>
  <si>
    <t xml:space="preserve">     (List each separately with title; A.6. show number in brackets)</t>
  </si>
  <si>
    <t>Person-mos.</t>
  </si>
  <si>
    <t>Funds Requested</t>
  </si>
  <si>
    <t>CAL</t>
  </si>
  <si>
    <t>ACAD</t>
  </si>
  <si>
    <t>SUMR</t>
  </si>
  <si>
    <t>Monthly</t>
  </si>
  <si>
    <t>Grad Student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</si>
  <si>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</si>
  <si>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</si>
  <si>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</si>
  <si>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</si>
  <si>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</si>
  <si>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</si>
  <si>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</si>
  <si>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</si>
  <si>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</si>
  <si>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</si>
  <si>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 xml:space="preserve">)  OTHER PROFESSIONAL 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</si>
  <si>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</si>
  <si>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</si>
  <si>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</si>
  <si>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</si>
  <si>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</si>
  <si>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</si>
  <si>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</si>
  <si>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</si>
  <si>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</si>
  <si>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</si>
  <si>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</si>
  <si>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</si>
  <si>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</si>
  <si>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</si>
  <si>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</si>
  <si>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</si>
  <si>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</si>
  <si>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</si>
  <si>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</si>
  <si>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</si>
  <si>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</si>
  <si>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</si>
  <si>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</si>
  <si>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</si>
  <si>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</si>
  <si>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</si>
  <si>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</si>
  <si>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</si>
  <si>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</si>
  <si>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</si>
  <si>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</si>
  <si>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</si>
  <si>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</si>
  <si>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</si>
  <si>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</si>
  <si>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</si>
  <si>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</si>
  <si>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</si>
  <si>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</si>
  <si>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</si>
  <si>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</si>
  <si>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</si>
  <si>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</si>
  <si>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</si>
  <si>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</si>
  <si>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IDC do not match, you have a mistake somewhere.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</si>
  <si>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</si>
  <si>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</si>
  <si>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</si>
  <si>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</si>
  <si>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</si>
  <si>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</si>
  <si>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</si>
  <si>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</si>
  <si>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</si>
  <si>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</si>
  <si>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IDC Charged on Participant Support?</t>
  </si>
  <si>
    <t>SUBCONTRACTS                         FIRST $25,000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</si>
  <si>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</si>
  <si>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</si>
  <si>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</si>
  <si>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</si>
  <si>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</si>
  <si>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</si>
  <si>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</si>
  <si>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</si>
  <si>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</si>
  <si>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</si>
  <si>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</si>
  <si>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</si>
  <si>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</si>
  <si>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</si>
  <si>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</si>
  <si>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</si>
  <si>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</si>
  <si>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Under Grads</t>
  </si>
  <si>
    <t xml:space="preserve">)  </t>
  </si>
  <si>
    <t>ENTER INFORMATION</t>
  </si>
  <si>
    <t>Do NOT Enter Information</t>
  </si>
  <si>
    <t xml:space="preserve">The green spaces have formulas in them.     Do not type in these spaces. </t>
  </si>
  <si>
    <t xml:space="preserve">) </t>
  </si>
  <si>
    <t>IDC</t>
  </si>
  <si>
    <t>(SUBTRACTING SUB IDC)</t>
  </si>
  <si>
    <t>SUBCONTRACT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</si>
  <si>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</si>
  <si>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</si>
  <si>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</si>
  <si>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</si>
  <si>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</si>
  <si>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</si>
  <si>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</si>
  <si>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</si>
  <si>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</si>
  <si>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YEAR 2 TOTAL DIRECT COST</t>
  </si>
  <si>
    <t>UNIVERSITY OF SOUTH CAROLINA</t>
  </si>
  <si>
    <t>CONTRACTUAL SERVICES</t>
  </si>
  <si>
    <t>MTDC</t>
  </si>
  <si>
    <t>SUM PAGE</t>
  </si>
  <si>
    <t>Remember to only change what is in the yellow cells.</t>
  </si>
  <si>
    <t>Industry Sponsored Clinical Trials*</t>
  </si>
  <si>
    <t>25% TDC</t>
  </si>
  <si>
    <t>*The 25% rate applies to Total Direct Costs (TDC)</t>
  </si>
  <si>
    <t>Please make sure that the fringe rates and the health insurance rates are correct before budget creation!</t>
  </si>
  <si>
    <t>tuition, hourly pay rate, and indirect cost rate prior to creating the budget.</t>
  </si>
  <si>
    <t>Tuition and Health Insurance</t>
  </si>
  <si>
    <t>GRA Health</t>
  </si>
  <si>
    <t>Always check the RATES worksheet first and update fringe, health insurance,</t>
  </si>
  <si>
    <t>per acad yr</t>
  </si>
  <si>
    <t>Full-time (incl. health)</t>
  </si>
  <si>
    <t xml:space="preserve">CONTRACTUAL SERVICES  </t>
  </si>
  <si>
    <t>2023-2024</t>
  </si>
  <si>
    <t>Hourly - Minimum</t>
  </si>
  <si>
    <t>($0 in summer)</t>
  </si>
  <si>
    <t>DATA MANAGEMENT AND SHARING COSTS (NIH)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</si>
</sst>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26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b/>
      <sz val="8"/>
      <color theme="8"/>
      <name val="Arial"/>
      <family val="2"/>
    </font>
    <font>
      <sz val="8"/>
      <color rgb="FFC0000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4"/>
      <name val="Cambria"/>
      <family val="1"/>
    </font>
    <font>
      <sz val="14"/>
      <name val="Cambria"/>
      <family val="1"/>
      <scheme val="maj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292">
    <xf numFmtId="0" fontId="0" fillId="0" borderId="0" xfId="0"/>
    <xf numFmtId="0" fontId="3" fillId="5" borderId="0" xfId="0" applyFont="1" applyFill="1"/>
    <xf numFmtId="0" fontId="3" fillId="5" borderId="17" xfId="0" applyFont="1" applyFill="1" applyBorder="1"/>
    <xf numFmtId="0" fontId="5" fillId="5" borderId="24" xfId="0" applyFont="1" applyFill="1" applyBorder="1" applyAlignment="1">
      <alignment wrapText="1"/>
    </xf>
    <xf numFmtId="0" fontId="3" fillId="0" borderId="0" xfId="0" applyFont="1"/>
    <xf numFmtId="0" fontId="8" fillId="5" borderId="18" xfId="0" applyFont="1" applyFill="1" applyBorder="1" applyAlignment="1">
      <alignment wrapText="1"/>
    </xf>
    <xf numFmtId="0" fontId="8" fillId="5" borderId="19" xfId="0" applyFont="1" applyFill="1" applyBorder="1"/>
    <xf numFmtId="0" fontId="8" fillId="5" borderId="20" xfId="0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5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4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6" fontId="10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5" borderId="11" xfId="0" applyFont="1" applyFill="1" applyBorder="1"/>
    <xf numFmtId="0" fontId="10" fillId="2" borderId="15" xfId="0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1" fontId="10" fillId="2" borderId="15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 applyProtection="1">
      <protection locked="0"/>
    </xf>
    <xf numFmtId="5" fontId="10" fillId="0" borderId="0" xfId="0" applyNumberFormat="1" applyFont="1"/>
    <xf numFmtId="168" fontId="10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9" fillId="0" borderId="5" xfId="0" applyFont="1" applyBorder="1" applyAlignment="1" applyProtection="1">
      <alignment horizontal="left"/>
      <protection locked="0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0" applyFont="1"/>
    <xf numFmtId="6" fontId="10" fillId="0" borderId="0" xfId="1" applyNumberFormat="1" applyFont="1" applyFill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6" borderId="11" xfId="0" applyFont="1" applyFill="1" applyBorder="1" applyAlignment="1">
      <alignment horizontal="center"/>
    </xf>
    <xf numFmtId="164" fontId="14" fillId="0" borderId="3" xfId="0" applyNumberFormat="1" applyFont="1" applyBorder="1"/>
    <xf numFmtId="0" fontId="14" fillId="0" borderId="3" xfId="0" applyFont="1" applyBorder="1"/>
    <xf numFmtId="5" fontId="14" fillId="0" borderId="3" xfId="0" applyNumberFormat="1" applyFont="1" applyBorder="1"/>
    <xf numFmtId="0" fontId="14" fillId="5" borderId="18" xfId="0" applyFont="1" applyFill="1" applyBorder="1" applyAlignment="1">
      <alignment wrapText="1"/>
    </xf>
    <xf numFmtId="0" fontId="14" fillId="5" borderId="19" xfId="0" applyFont="1" applyFill="1" applyBorder="1"/>
    <xf numFmtId="0" fontId="14" fillId="5" borderId="20" xfId="0" applyFont="1" applyFill="1" applyBorder="1"/>
    <xf numFmtId="164" fontId="10" fillId="0" borderId="0" xfId="0" applyNumberFormat="1" applyFont="1"/>
    <xf numFmtId="0" fontId="15" fillId="5" borderId="24" xfId="0" applyFont="1" applyFill="1" applyBorder="1" applyAlignment="1">
      <alignment wrapText="1"/>
    </xf>
    <xf numFmtId="0" fontId="10" fillId="5" borderId="0" xfId="0" applyFont="1" applyFill="1"/>
    <xf numFmtId="0" fontId="10" fillId="5" borderId="17" xfId="0" applyFont="1" applyFill="1" applyBorder="1"/>
    <xf numFmtId="0" fontId="10" fillId="5" borderId="24" xfId="0" applyFont="1" applyFill="1" applyBorder="1" applyAlignment="1">
      <alignment wrapText="1"/>
    </xf>
    <xf numFmtId="0" fontId="10" fillId="0" borderId="8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10" fillId="6" borderId="4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6" fontId="9" fillId="0" borderId="0" xfId="0" applyNumberFormat="1" applyFont="1" applyAlignment="1">
      <alignment horizontal="centerContinuous"/>
    </xf>
    <xf numFmtId="6" fontId="10" fillId="0" borderId="0" xfId="0" applyNumberFormat="1" applyFont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6" borderId="4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0" fillId="0" borderId="7" xfId="0" applyFont="1" applyBorder="1" applyProtection="1">
      <protection locked="0"/>
    </xf>
    <xf numFmtId="10" fontId="10" fillId="0" borderId="8" xfId="0" applyNumberFormat="1" applyFont="1" applyBorder="1"/>
    <xf numFmtId="0" fontId="10" fillId="0" borderId="25" xfId="0" applyFont="1" applyBorder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1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165" fontId="10" fillId="0" borderId="2" xfId="0" applyNumberFormat="1" applyFont="1" applyBorder="1" applyAlignment="1">
      <alignment horizontal="left"/>
    </xf>
    <xf numFmtId="0" fontId="10" fillId="7" borderId="11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center"/>
      <protection locked="0"/>
    </xf>
    <xf numFmtId="2" fontId="10" fillId="7" borderId="11" xfId="0" applyNumberFormat="1" applyFont="1" applyFill="1" applyBorder="1" applyAlignment="1" applyProtection="1">
      <alignment horizontal="center"/>
      <protection locked="0"/>
    </xf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2" fontId="10" fillId="6" borderId="4" xfId="0" applyNumberFormat="1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2" fontId="10" fillId="0" borderId="11" xfId="0" applyNumberFormat="1" applyFont="1" applyBorder="1" applyProtection="1">
      <protection locked="0"/>
    </xf>
    <xf numFmtId="2" fontId="10" fillId="0" borderId="0" xfId="0" applyNumberFormat="1" applyFont="1"/>
    <xf numFmtId="0" fontId="10" fillId="0" borderId="5" xfId="0" applyFont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7" borderId="11" xfId="0" applyFont="1" applyFill="1" applyBorder="1" applyAlignment="1" applyProtection="1">
      <alignment horizontal="center"/>
      <protection locked="0"/>
    </xf>
    <xf numFmtId="5" fontId="10" fillId="8" borderId="10" xfId="0" applyNumberFormat="1" applyFont="1" applyFill="1" applyBorder="1"/>
    <xf numFmtId="0" fontId="10" fillId="0" borderId="5" xfId="0" applyFont="1" applyBorder="1" applyAlignment="1">
      <alignment horizontal="left"/>
    </xf>
    <xf numFmtId="6" fontId="10" fillId="7" borderId="11" xfId="1" applyNumberFormat="1" applyFont="1" applyFill="1" applyBorder="1" applyAlignment="1" applyProtection="1">
      <alignment horizontal="right"/>
      <protection locked="0"/>
    </xf>
    <xf numFmtId="2" fontId="10" fillId="0" borderId="1" xfId="0" applyNumberFormat="1" applyFont="1" applyBorder="1"/>
    <xf numFmtId="0" fontId="17" fillId="0" borderId="0" xfId="0" applyFont="1"/>
    <xf numFmtId="2" fontId="10" fillId="0" borderId="0" xfId="0" applyNumberFormat="1" applyFont="1" applyAlignment="1">
      <alignment horizontal="righ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6" fontId="10" fillId="0" borderId="0" xfId="0" applyNumberFormat="1" applyFont="1"/>
    <xf numFmtId="0" fontId="9" fillId="0" borderId="0" xfId="0" applyFont="1" applyProtection="1">
      <protection locked="0"/>
    </xf>
    <xf numFmtId="0" fontId="10" fillId="0" borderId="6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6" fontId="10" fillId="6" borderId="4" xfId="1" applyNumberFormat="1" applyFont="1" applyFill="1" applyBorder="1" applyAlignment="1">
      <alignment horizontal="center"/>
    </xf>
    <xf numFmtId="6" fontId="10" fillId="8" borderId="10" xfId="1" applyNumberFormat="1" applyFont="1" applyFill="1" applyBorder="1" applyAlignment="1">
      <alignment horizontal="center"/>
    </xf>
    <xf numFmtId="165" fontId="10" fillId="0" borderId="0" xfId="0" applyNumberFormat="1" applyFont="1"/>
    <xf numFmtId="5" fontId="10" fillId="0" borderId="0" xfId="0" applyNumberFormat="1" applyFont="1" applyAlignment="1">
      <alignment horizontal="right"/>
    </xf>
    <xf numFmtId="6" fontId="10" fillId="0" borderId="5" xfId="0" applyNumberFormat="1" applyFont="1" applyBorder="1"/>
    <xf numFmtId="165" fontId="10" fillId="0" borderId="5" xfId="0" applyNumberFormat="1" applyFont="1" applyBorder="1"/>
    <xf numFmtId="5" fontId="10" fillId="5" borderId="11" xfId="0" applyNumberFormat="1" applyFont="1" applyFill="1" applyBorder="1" applyProtection="1">
      <protection locked="0"/>
    </xf>
    <xf numFmtId="0" fontId="10" fillId="0" borderId="11" xfId="0" applyFont="1" applyBorder="1"/>
    <xf numFmtId="5" fontId="10" fillId="0" borderId="11" xfId="0" applyNumberFormat="1" applyFont="1" applyBorder="1" applyProtection="1">
      <protection locked="0"/>
    </xf>
    <xf numFmtId="6" fontId="10" fillId="0" borderId="11" xfId="1" applyNumberFormat="1" applyFont="1" applyFill="1" applyBorder="1"/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5" fontId="9" fillId="0" borderId="0" xfId="0" applyNumberFormat="1" applyFont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167" fontId="10" fillId="7" borderId="11" xfId="2" applyNumberFormat="1" applyFont="1" applyFill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left"/>
      <protection locked="0"/>
    </xf>
    <xf numFmtId="5" fontId="10" fillId="0" borderId="0" xfId="0" applyNumberFormat="1" applyFont="1" applyAlignment="1" applyProtection="1">
      <alignment horizontal="centerContinuous"/>
      <protection locked="0"/>
    </xf>
    <xf numFmtId="0" fontId="9" fillId="0" borderId="0" xfId="0" applyFont="1"/>
    <xf numFmtId="9" fontId="10" fillId="0" borderId="0" xfId="0" applyNumberFormat="1" applyFont="1" applyAlignment="1">
      <alignment horizontal="center"/>
    </xf>
    <xf numFmtId="6" fontId="10" fillId="6" borderId="4" xfId="1" applyNumberFormat="1" applyFont="1" applyFill="1" applyBorder="1" applyAlignment="1">
      <alignment horizontal="right"/>
    </xf>
    <xf numFmtId="0" fontId="10" fillId="9" borderId="0" xfId="0" applyFont="1" applyFill="1"/>
    <xf numFmtId="5" fontId="10" fillId="9" borderId="0" xfId="0" applyNumberFormat="1" applyFont="1" applyFill="1" applyAlignment="1">
      <alignment horizontal="right"/>
    </xf>
    <xf numFmtId="6" fontId="10" fillId="9" borderId="0" xfId="0" applyNumberFormat="1" applyFont="1" applyFill="1"/>
    <xf numFmtId="0" fontId="10" fillId="0" borderId="10" xfId="0" applyFont="1" applyBorder="1"/>
    <xf numFmtId="0" fontId="10" fillId="5" borderId="11" xfId="0" applyFont="1" applyFill="1" applyBorder="1" applyAlignment="1">
      <alignment wrapText="1"/>
    </xf>
    <xf numFmtId="6" fontId="9" fillId="7" borderId="15" xfId="1" applyNumberFormat="1" applyFont="1" applyFill="1" applyBorder="1" applyAlignment="1">
      <alignment horizontal="right"/>
    </xf>
    <xf numFmtId="164" fontId="10" fillId="0" borderId="3" xfId="0" applyNumberFormat="1" applyFont="1" applyBorder="1"/>
    <xf numFmtId="5" fontId="10" fillId="0" borderId="3" xfId="0" applyNumberFormat="1" applyFont="1" applyBorder="1"/>
    <xf numFmtId="0" fontId="10" fillId="7" borderId="11" xfId="0" applyFont="1" applyFill="1" applyBorder="1" applyProtection="1">
      <protection locked="0"/>
    </xf>
    <xf numFmtId="0" fontId="10" fillId="7" borderId="9" xfId="0" applyFont="1" applyFill="1" applyBorder="1" applyAlignment="1" applyProtection="1">
      <alignment horizontal="left"/>
      <protection locked="0"/>
    </xf>
    <xf numFmtId="2" fontId="10" fillId="7" borderId="11" xfId="1" applyNumberFormat="1" applyFont="1" applyFill="1" applyBorder="1" applyAlignment="1">
      <alignment horizontal="center"/>
    </xf>
    <xf numFmtId="0" fontId="10" fillId="6" borderId="4" xfId="0" applyFont="1" applyFill="1" applyBorder="1"/>
    <xf numFmtId="2" fontId="10" fillId="7" borderId="11" xfId="0" applyNumberFormat="1" applyFont="1" applyFill="1" applyBorder="1" applyAlignment="1">
      <alignment horizontal="center"/>
    </xf>
    <xf numFmtId="2" fontId="9" fillId="7" borderId="11" xfId="0" applyNumberFormat="1" applyFont="1" applyFill="1" applyBorder="1" applyAlignment="1" applyProtection="1">
      <alignment horizontal="center"/>
      <protection locked="0"/>
    </xf>
    <xf numFmtId="5" fontId="10" fillId="7" borderId="12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 applyProtection="1">
      <alignment horizontal="center"/>
      <protection locked="0"/>
    </xf>
    <xf numFmtId="5" fontId="10" fillId="7" borderId="16" xfId="0" applyNumberFormat="1" applyFont="1" applyFill="1" applyBorder="1"/>
    <xf numFmtId="5" fontId="10" fillId="7" borderId="16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>
      <alignment horizontal="center"/>
    </xf>
    <xf numFmtId="167" fontId="10" fillId="7" borderId="0" xfId="2" applyNumberFormat="1" applyFont="1" applyFill="1" applyAlignment="1" applyProtection="1">
      <alignment horizontal="left"/>
      <protection locked="0"/>
    </xf>
    <xf numFmtId="5" fontId="10" fillId="7" borderId="0" xfId="0" applyNumberFormat="1" applyFont="1" applyFill="1" applyAlignment="1" applyProtection="1">
      <alignment horizontal="center"/>
      <protection locked="0"/>
    </xf>
    <xf numFmtId="5" fontId="10" fillId="7" borderId="15" xfId="0" applyNumberFormat="1" applyFont="1" applyFill="1" applyBorder="1" applyProtection="1">
      <protection locked="0"/>
    </xf>
    <xf numFmtId="2" fontId="10" fillId="7" borderId="11" xfId="1" applyNumberFormat="1" applyFont="1" applyFill="1" applyBorder="1" applyAlignment="1">
      <alignment horizontal="right"/>
    </xf>
    <xf numFmtId="2" fontId="10" fillId="0" borderId="11" xfId="0" applyNumberFormat="1" applyFont="1" applyBorder="1" applyAlignment="1" applyProtection="1">
      <alignment horizontal="center"/>
      <protection locked="0"/>
    </xf>
    <xf numFmtId="2" fontId="10" fillId="7" borderId="11" xfId="0" applyNumberFormat="1" applyFont="1" applyFill="1" applyBorder="1" applyAlignment="1">
      <alignment horizontal="right"/>
    </xf>
    <xf numFmtId="1" fontId="9" fillId="7" borderId="15" xfId="0" applyNumberFormat="1" applyFont="1" applyFill="1" applyBorder="1" applyAlignment="1">
      <alignment horizontal="right"/>
    </xf>
    <xf numFmtId="2" fontId="9" fillId="7" borderId="11" xfId="0" applyNumberFormat="1" applyFont="1" applyFill="1" applyBorder="1" applyAlignment="1" applyProtection="1">
      <alignment horizontal="right"/>
      <protection locked="0"/>
    </xf>
    <xf numFmtId="5" fontId="10" fillId="7" borderId="12" xfId="0" applyNumberFormat="1" applyFont="1" applyFill="1" applyBorder="1" applyAlignment="1" applyProtection="1">
      <alignment horizontal="center"/>
      <protection locked="0"/>
    </xf>
    <xf numFmtId="6" fontId="10" fillId="7" borderId="16" xfId="1" applyNumberFormat="1" applyFont="1" applyFill="1" applyBorder="1" applyProtection="1">
      <protection locked="0"/>
    </xf>
    <xf numFmtId="6" fontId="10" fillId="8" borderId="10" xfId="1" applyNumberFormat="1" applyFont="1" applyFill="1" applyBorder="1"/>
    <xf numFmtId="6" fontId="10" fillId="7" borderId="16" xfId="1" applyNumberFormat="1" applyFont="1" applyFill="1" applyBorder="1"/>
    <xf numFmtId="6" fontId="10" fillId="7" borderId="16" xfId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wrapText="1"/>
    </xf>
    <xf numFmtId="0" fontId="9" fillId="0" borderId="1" xfId="0" applyFont="1" applyBorder="1" applyProtection="1">
      <protection locked="0"/>
    </xf>
    <xf numFmtId="6" fontId="9" fillId="0" borderId="0" xfId="0" applyNumberFormat="1" applyFont="1" applyProtection="1">
      <protection locked="0"/>
    </xf>
    <xf numFmtId="0" fontId="9" fillId="0" borderId="1" xfId="0" quotePrefix="1" applyFont="1" applyBorder="1" applyAlignment="1" applyProtection="1">
      <alignment horizontal="left"/>
      <protection locked="0"/>
    </xf>
    <xf numFmtId="0" fontId="10" fillId="0" borderId="1" xfId="0" quotePrefix="1" applyFont="1" applyBorder="1" applyAlignment="1" applyProtection="1">
      <alignment horizontal="left"/>
      <protection locked="0"/>
    </xf>
    <xf numFmtId="0" fontId="10" fillId="0" borderId="5" xfId="0" quotePrefix="1" applyFont="1" applyBorder="1" applyAlignment="1" applyProtection="1">
      <alignment horizontal="left"/>
      <protection locked="0"/>
    </xf>
    <xf numFmtId="0" fontId="18" fillId="0" borderId="2" xfId="0" applyFont="1" applyBorder="1"/>
    <xf numFmtId="0" fontId="19" fillId="0" borderId="0" xfId="0" applyFont="1"/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4" borderId="0" xfId="0" applyFont="1" applyFill="1" applyAlignment="1">
      <alignment horizontal="centerContinuous"/>
    </xf>
    <xf numFmtId="0" fontId="10" fillId="4" borderId="10" xfId="0" applyFont="1" applyFill="1" applyBorder="1"/>
    <xf numFmtId="0" fontId="10" fillId="4" borderId="25" xfId="0" applyFont="1" applyFill="1" applyBorder="1" applyProtection="1">
      <protection locked="0"/>
    </xf>
    <xf numFmtId="10" fontId="10" fillId="0" borderId="2" xfId="0" applyNumberFormat="1" applyFont="1" applyBorder="1"/>
    <xf numFmtId="0" fontId="10" fillId="0" borderId="13" xfId="0" applyFont="1" applyBorder="1"/>
    <xf numFmtId="166" fontId="10" fillId="0" borderId="11" xfId="0" applyNumberFormat="1" applyFont="1" applyBorder="1" applyAlignment="1" applyProtection="1">
      <alignment horizontal="right"/>
      <protection locked="0"/>
    </xf>
    <xf numFmtId="2" fontId="10" fillId="0" borderId="12" xfId="0" applyNumberFormat="1" applyFont="1" applyBorder="1" applyProtection="1">
      <protection locked="0"/>
    </xf>
    <xf numFmtId="5" fontId="10" fillId="0" borderId="12" xfId="0" applyNumberFormat="1" applyFont="1" applyBorder="1" applyProtection="1">
      <protection locked="0"/>
    </xf>
    <xf numFmtId="166" fontId="10" fillId="3" borderId="11" xfId="0" applyNumberFormat="1" applyFont="1" applyFill="1" applyBorder="1" applyAlignment="1" applyProtection="1">
      <alignment horizontal="right"/>
      <protection locked="0"/>
    </xf>
    <xf numFmtId="5" fontId="10" fillId="3" borderId="12" xfId="0" applyNumberFormat="1" applyFont="1" applyFill="1" applyBorder="1" applyProtection="1">
      <protection locked="0"/>
    </xf>
    <xf numFmtId="166" fontId="10" fillId="1" borderId="11" xfId="0" applyNumberFormat="1" applyFont="1" applyFill="1" applyBorder="1" applyAlignment="1">
      <alignment horizontal="right"/>
    </xf>
    <xf numFmtId="2" fontId="10" fillId="1" borderId="11" xfId="0" applyNumberFormat="1" applyFont="1" applyFill="1" applyBorder="1"/>
    <xf numFmtId="5" fontId="10" fillId="1" borderId="12" xfId="0" applyNumberFormat="1" applyFont="1" applyFill="1" applyBorder="1"/>
    <xf numFmtId="166" fontId="10" fillId="0" borderId="11" xfId="0" quotePrefix="1" applyNumberFormat="1" applyFont="1" applyBorder="1" applyAlignment="1" applyProtection="1">
      <alignment horizontal="left"/>
      <protection locked="0"/>
    </xf>
    <xf numFmtId="166" fontId="10" fillId="0" borderId="14" xfId="0" quotePrefix="1" applyNumberFormat="1" applyFont="1" applyBorder="1" applyAlignment="1" applyProtection="1">
      <alignment horizontal="left"/>
      <protection locked="0"/>
    </xf>
    <xf numFmtId="166" fontId="10" fillId="0" borderId="1" xfId="0" quotePrefix="1" applyNumberFormat="1" applyFont="1" applyBorder="1" applyAlignment="1" applyProtection="1">
      <alignment horizontal="left"/>
      <protection locked="0"/>
    </xf>
    <xf numFmtId="2" fontId="10" fillId="0" borderId="1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0" fontId="10" fillId="0" borderId="0" xfId="0" applyNumberFormat="1" applyFont="1" applyAlignment="1">
      <alignment horizontal="right"/>
    </xf>
    <xf numFmtId="5" fontId="10" fillId="3" borderId="11" xfId="0" applyNumberFormat="1" applyFont="1" applyFill="1" applyBorder="1" applyProtection="1">
      <protection locked="0"/>
    </xf>
    <xf numFmtId="5" fontId="10" fillId="1" borderId="10" xfId="0" applyNumberFormat="1" applyFont="1" applyFill="1" applyBorder="1"/>
    <xf numFmtId="6" fontId="10" fillId="0" borderId="0" xfId="0" applyNumberFormat="1" applyFont="1" applyAlignment="1" applyProtection="1">
      <alignment horizontal="right"/>
      <protection locked="0"/>
    </xf>
    <xf numFmtId="5" fontId="10" fillId="1" borderId="11" xfId="0" applyNumberFormat="1" applyFont="1" applyFill="1" applyBorder="1"/>
    <xf numFmtId="5" fontId="10" fillId="3" borderId="11" xfId="0" applyNumberFormat="1" applyFont="1" applyFill="1" applyBorder="1"/>
    <xf numFmtId="5" fontId="10" fillId="1" borderId="4" xfId="0" applyNumberFormat="1" applyFont="1" applyFill="1" applyBorder="1"/>
    <xf numFmtId="5" fontId="10" fillId="0" borderId="11" xfId="0" applyNumberFormat="1" applyFont="1" applyBorder="1"/>
    <xf numFmtId="5" fontId="10" fillId="3" borderId="4" xfId="0" applyNumberFormat="1" applyFont="1" applyFill="1" applyBorder="1"/>
    <xf numFmtId="5" fontId="10" fillId="0" borderId="0" xfId="0" applyNumberFormat="1" applyFont="1" applyAlignment="1" applyProtection="1">
      <alignment horizontal="left"/>
      <protection locked="0"/>
    </xf>
    <xf numFmtId="5" fontId="20" fillId="0" borderId="0" xfId="0" applyNumberFormat="1" applyFont="1" applyProtection="1">
      <protection locked="0"/>
    </xf>
    <xf numFmtId="5" fontId="9" fillId="3" borderId="15" xfId="0" applyNumberFormat="1" applyFont="1" applyFill="1" applyBorder="1"/>
    <xf numFmtId="5" fontId="20" fillId="0" borderId="0" xfId="0" applyNumberFormat="1" applyFont="1"/>
    <xf numFmtId="164" fontId="20" fillId="0" borderId="0" xfId="0" applyNumberFormat="1" applyFont="1"/>
    <xf numFmtId="10" fontId="3" fillId="6" borderId="11" xfId="2" applyNumberFormat="1" applyFont="1" applyFill="1" applyBorder="1" applyAlignment="1">
      <alignment horizontal="center"/>
    </xf>
    <xf numFmtId="6" fontId="3" fillId="6" borderId="11" xfId="0" applyNumberFormat="1" applyFont="1" applyFill="1" applyBorder="1"/>
    <xf numFmtId="8" fontId="3" fillId="6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6" fontId="3" fillId="7" borderId="11" xfId="0" applyNumberFormat="1" applyFont="1" applyFill="1" applyBorder="1"/>
    <xf numFmtId="9" fontId="3" fillId="6" borderId="15" xfId="0" applyNumberFormat="1" applyFont="1" applyFill="1" applyBorder="1" applyAlignment="1">
      <alignment horizontal="center"/>
    </xf>
    <xf numFmtId="8" fontId="3" fillId="6" borderId="11" xfId="0" applyNumberFormat="1" applyFont="1" applyFill="1" applyBorder="1"/>
    <xf numFmtId="0" fontId="3" fillId="6" borderId="11" xfId="0" applyFont="1" applyFill="1" applyBorder="1"/>
    <xf numFmtId="167" fontId="3" fillId="6" borderId="11" xfId="0" applyNumberFormat="1" applyFont="1" applyFill="1" applyBorder="1"/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0" fontId="10" fillId="7" borderId="11" xfId="0" applyFont="1" applyFill="1" applyBorder="1" applyAlignment="1">
      <alignment wrapText="1"/>
    </xf>
    <xf numFmtId="167" fontId="10" fillId="0" borderId="0" xfId="2" applyNumberFormat="1" applyFont="1" applyBorder="1" applyAlignment="1" applyProtection="1">
      <alignment horizontal="left"/>
      <protection locked="0"/>
    </xf>
    <xf numFmtId="0" fontId="22" fillId="10" borderId="15" xfId="0" applyFont="1" applyFill="1" applyBorder="1"/>
    <xf numFmtId="0" fontId="21" fillId="10" borderId="26" xfId="0" applyFont="1" applyFill="1" applyBorder="1"/>
    <xf numFmtId="0" fontId="21" fillId="10" borderId="27" xfId="0" applyFont="1" applyFill="1" applyBorder="1"/>
    <xf numFmtId="0" fontId="10" fillId="0" borderId="15" xfId="0" applyFont="1" applyBorder="1" applyAlignment="1" applyProtection="1">
      <alignment horizontal="center"/>
      <protection locked="0"/>
    </xf>
    <xf numFmtId="0" fontId="10" fillId="10" borderId="15" xfId="0" applyFont="1" applyFill="1" applyBorder="1" applyAlignment="1" applyProtection="1">
      <alignment horizontal="center"/>
      <protection locked="0"/>
    </xf>
    <xf numFmtId="10" fontId="3" fillId="0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4" fillId="10" borderId="0" xfId="0" applyFont="1" applyFill="1" applyAlignment="1">
      <alignment wrapText="1"/>
    </xf>
    <xf numFmtId="8" fontId="24" fillId="10" borderId="1" xfId="0" applyNumberFormat="1" applyFont="1" applyFill="1" applyBorder="1" applyAlignment="1">
      <alignment horizontal="center"/>
    </xf>
    <xf numFmtId="17" fontId="3" fillId="0" borderId="0" xfId="0" applyNumberFormat="1" applyFont="1"/>
    <xf numFmtId="14" fontId="14" fillId="0" borderId="3" xfId="0" applyNumberFormat="1" applyFont="1" applyBorder="1"/>
    <xf numFmtId="14" fontId="10" fillId="0" borderId="3" xfId="0" applyNumberFormat="1" applyFont="1" applyBorder="1"/>
    <xf numFmtId="14" fontId="10" fillId="0" borderId="0" xfId="0" applyNumberFormat="1" applyFont="1"/>
    <xf numFmtId="0" fontId="4" fillId="0" borderId="19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167" fontId="3" fillId="0" borderId="29" xfId="0" applyNumberFormat="1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4" fillId="0" borderId="32" xfId="0" applyFont="1" applyBorder="1"/>
    <xf numFmtId="167" fontId="3" fillId="0" borderId="32" xfId="0" applyNumberFormat="1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4" fillId="10" borderId="9" xfId="0" applyFont="1" applyFill="1" applyBorder="1"/>
    <xf numFmtId="168" fontId="4" fillId="10" borderId="14" xfId="0" applyNumberFormat="1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23" fillId="10" borderId="24" xfId="0" applyFont="1" applyFill="1" applyBorder="1" applyAlignment="1">
      <alignment horizontal="left" wrapText="1" indent="1"/>
    </xf>
    <xf numFmtId="0" fontId="23" fillId="10" borderId="0" xfId="0" applyFont="1" applyFill="1" applyAlignment="1">
      <alignment horizontal="left" wrapText="1" indent="1"/>
    </xf>
    <xf numFmtId="0" fontId="23" fillId="10" borderId="17" xfId="0" applyFont="1" applyFill="1" applyBorder="1" applyAlignment="1">
      <alignment horizontal="left" wrapText="1" indent="1"/>
    </xf>
    <xf numFmtId="0" fontId="23" fillId="10" borderId="21" xfId="0" applyFont="1" applyFill="1" applyBorder="1" applyAlignment="1">
      <alignment horizontal="left" wrapText="1" indent="1"/>
    </xf>
    <xf numFmtId="0" fontId="23" fillId="10" borderId="22" xfId="0" applyFont="1" applyFill="1" applyBorder="1" applyAlignment="1">
      <alignment horizontal="left" wrapText="1" indent="1"/>
    </xf>
    <xf numFmtId="0" fontId="23" fillId="10" borderId="23" xfId="0" applyFont="1" applyFill="1" applyBorder="1" applyAlignment="1">
      <alignment horizontal="left" wrapText="1" indent="1"/>
    </xf>
    <xf numFmtId="0" fontId="4" fillId="0" borderId="0" xfId="0" applyFont="1" applyAlignment="1">
      <alignment wrapText="1"/>
    </xf>
    <xf numFmtId="0" fontId="10" fillId="0" borderId="0" xfId="0" applyFont="1"/>
    <xf numFmtId="0" fontId="9" fillId="6" borderId="2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24" xfId="0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center"/>
      <protection locked="0"/>
    </xf>
    <xf numFmtId="0" fontId="9" fillId="7" borderId="17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6" fillId="5" borderId="0" xfId="0" applyFont="1" applyFill="1" applyAlignment="1">
      <alignment horizontal="center" vertical="center" wrapText="1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13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5" xfId="11" xr:uid="{00000000-0005-0000-0000-000009000000}"/>
    <cellStyle name="Percent" xfId="2" builtinId="5"/>
    <cellStyle name="Percent 2" xfId="7" xr:uid="{00000000-0005-0000-0000-00000B000000}"/>
    <cellStyle name="Percent 3" xfId="10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A14"/>
  <sheetViews>
    <sheetView workbookViewId="0">
      <selection activeCell="A12" sqref="A12"/>
    </sheetView>
  </sheetViews>
  <sheetFormatPr defaultRowHeight="12.75"/>
  <cols>
    <col min="1" max="1" width="108" customWidth="1"/>
  </cols>
  <sheetData>
    <row r="10" spans="1:1" ht="13.5" thickBot="1"/>
    <row r="11" spans="1:1" ht="18">
      <c r="A11" s="242" t="s">
        <v>182</v>
      </c>
    </row>
    <row r="12" spans="1:1" ht="18.75" thickBot="1">
      <c r="A12" s="243" t="s">
        <v>179</v>
      </c>
    </row>
    <row r="13" spans="1:1" ht="13.5" thickBot="1"/>
    <row r="14" spans="1:1" ht="18.75" thickBot="1">
      <c r="A14" s="241" t="s">
        <v>174</v>
      </c>
    </row>
  </sheetData>
  <pageMargins left="0.7" right="0.7" top="0.75" bottom="0.75" header="0.3" footer="0.3"/>
  <pageSetup orientation="portrait" r:id="rId1"/>
  <headerFooter>
    <oddFooter>&amp;R13August2019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zoomScaleNormal="100" workbookViewId="0">
      <selection activeCell="H13" sqref="H13"/>
    </sheetView>
  </sheetViews>
  <sheetFormatPr defaultColWidth="8.7109375" defaultRowHeight="12.75"/>
  <cols>
    <col min="1" max="1" width="20.7109375" style="4" customWidth="1"/>
    <col min="2" max="2" width="12.42578125" style="4" customWidth="1"/>
    <col min="3" max="3" width="21.7109375" style="4" customWidth="1"/>
    <col min="4" max="4" width="16.140625" style="4" bestFit="1" customWidth="1"/>
    <col min="5" max="5" width="16" style="4" customWidth="1"/>
    <col min="6" max="6" width="12.5703125" style="4" customWidth="1"/>
    <col min="7" max="7" width="9.7109375" style="4" bestFit="1" customWidth="1"/>
    <col min="8" max="8" width="13.7109375" style="4" customWidth="1"/>
    <col min="9" max="9" width="10.42578125" style="4" customWidth="1"/>
    <col min="10" max="16384" width="8.7109375" style="4"/>
  </cols>
  <sheetData>
    <row r="1" spans="1:9">
      <c r="A1" s="250">
        <v>43830</v>
      </c>
      <c r="D1" s="5"/>
      <c r="E1" s="6"/>
      <c r="F1" s="7"/>
    </row>
    <row r="2" spans="1:9" ht="12.6" customHeight="1">
      <c r="A2" s="4" t="s">
        <v>22</v>
      </c>
      <c r="B2" s="4" t="s">
        <v>23</v>
      </c>
      <c r="C2" s="4" t="s">
        <v>24</v>
      </c>
      <c r="D2" s="3" t="s">
        <v>14</v>
      </c>
      <c r="E2" s="1"/>
      <c r="F2" s="2"/>
    </row>
    <row r="3" spans="1:9">
      <c r="D3" s="266" t="s">
        <v>153</v>
      </c>
      <c r="E3" s="267"/>
      <c r="F3" s="268"/>
    </row>
    <row r="4" spans="1:9">
      <c r="A4" s="4" t="s">
        <v>25</v>
      </c>
      <c r="B4" s="217">
        <v>0.32969999999999999</v>
      </c>
      <c r="D4" s="10"/>
      <c r="E4" s="1"/>
      <c r="F4" s="2"/>
    </row>
    <row r="5" spans="1:9">
      <c r="A5" s="4" t="s">
        <v>26</v>
      </c>
      <c r="B5" s="217">
        <v>4.0000000000000001E-3</v>
      </c>
      <c r="D5" s="269" t="s">
        <v>154</v>
      </c>
      <c r="E5" s="270"/>
      <c r="F5" s="271"/>
    </row>
    <row r="6" spans="1:9" ht="12.75" customHeight="1">
      <c r="A6" s="4" t="s">
        <v>27</v>
      </c>
      <c r="B6" s="217">
        <v>8.0600000000000005E-2</v>
      </c>
      <c r="D6" s="272" t="s">
        <v>155</v>
      </c>
      <c r="E6" s="273"/>
      <c r="F6" s="274"/>
    </row>
    <row r="7" spans="1:9" ht="13.15" customHeight="1">
      <c r="A7" s="4" t="s">
        <v>28</v>
      </c>
      <c r="B7" s="217">
        <v>8.0600000000000005E-2</v>
      </c>
      <c r="D7" s="272"/>
      <c r="E7" s="273"/>
      <c r="F7" s="274"/>
    </row>
    <row r="8" spans="1:9" ht="13.15" customHeight="1">
      <c r="B8" s="246"/>
      <c r="D8" s="272"/>
      <c r="E8" s="273"/>
      <c r="F8" s="274"/>
    </row>
    <row r="9" spans="1:9" ht="13.15" customHeight="1" thickBot="1">
      <c r="B9" s="246"/>
      <c r="D9" s="275"/>
      <c r="E9" s="276"/>
      <c r="F9" s="277"/>
    </row>
    <row r="10" spans="1:9" ht="13.15" customHeight="1">
      <c r="B10" s="246"/>
      <c r="D10" s="247"/>
      <c r="E10" s="247"/>
      <c r="F10" s="247"/>
    </row>
    <row r="11" spans="1:9">
      <c r="E11" s="43" t="s">
        <v>148</v>
      </c>
      <c r="F11" s="43" t="s">
        <v>149</v>
      </c>
      <c r="G11" s="43" t="s">
        <v>150</v>
      </c>
    </row>
    <row r="12" spans="1:9">
      <c r="A12" s="4" t="s">
        <v>29</v>
      </c>
      <c r="B12" s="223">
        <v>1717.89</v>
      </c>
      <c r="C12" s="4" t="s">
        <v>165</v>
      </c>
      <c r="E12" s="219">
        <v>658.77</v>
      </c>
      <c r="F12" s="219">
        <v>1082.3499999999999</v>
      </c>
      <c r="G12" s="219">
        <v>1360.75</v>
      </c>
    </row>
    <row r="13" spans="1:9">
      <c r="A13" s="4" t="s">
        <v>29</v>
      </c>
      <c r="B13" s="223">
        <v>1288.42</v>
      </c>
      <c r="C13" s="4" t="s">
        <v>166</v>
      </c>
      <c r="E13" s="219">
        <v>494.08</v>
      </c>
      <c r="F13" s="219">
        <v>811.76</v>
      </c>
      <c r="G13" s="219">
        <v>1020.56</v>
      </c>
    </row>
    <row r="14" spans="1:9">
      <c r="B14" s="4" t="s">
        <v>127</v>
      </c>
      <c r="C14" s="220" t="s">
        <v>184</v>
      </c>
      <c r="D14" s="4" t="s">
        <v>130</v>
      </c>
    </row>
    <row r="15" spans="1:9" ht="27" customHeight="1" thickBot="1">
      <c r="A15" s="4" t="s">
        <v>30</v>
      </c>
      <c r="B15" s="218">
        <f>F15*6</f>
        <v>3433.5</v>
      </c>
      <c r="C15" s="221">
        <f>F15*15+G19</f>
        <v>11674.75</v>
      </c>
      <c r="D15" s="221">
        <f>F15*3</f>
        <v>1716.75</v>
      </c>
      <c r="E15" s="248" t="s">
        <v>186</v>
      </c>
      <c r="F15" s="249">
        <v>572.25</v>
      </c>
      <c r="H15" s="278" t="s">
        <v>131</v>
      </c>
      <c r="I15" s="278"/>
    </row>
    <row r="16" spans="1:9" ht="13.5" thickBot="1">
      <c r="A16" s="4" t="s">
        <v>31</v>
      </c>
      <c r="B16" s="221">
        <f>B15*1.03</f>
        <v>3536.5050000000001</v>
      </c>
      <c r="C16" s="221">
        <f t="shared" ref="C16:D19" si="0">C15+(C15*$H$16)</f>
        <v>12024.9925</v>
      </c>
      <c r="D16" s="221">
        <f t="shared" si="0"/>
        <v>1768.2525000000001</v>
      </c>
      <c r="E16" s="4" t="s">
        <v>128</v>
      </c>
      <c r="F16" s="44">
        <v>0</v>
      </c>
      <c r="H16" s="222">
        <v>0.03</v>
      </c>
    </row>
    <row r="17" spans="1:9">
      <c r="A17" s="4" t="s">
        <v>32</v>
      </c>
      <c r="B17" s="221">
        <f t="shared" ref="B17:B19" si="1">B16*1.03</f>
        <v>3642.6001500000002</v>
      </c>
      <c r="C17" s="221">
        <f t="shared" si="0"/>
        <v>12385.742275000001</v>
      </c>
      <c r="D17" s="221">
        <f t="shared" si="0"/>
        <v>1821.3000750000001</v>
      </c>
      <c r="E17" s="4" t="s">
        <v>129</v>
      </c>
      <c r="F17" s="44">
        <v>1</v>
      </c>
    </row>
    <row r="18" spans="1:9">
      <c r="A18" s="4" t="s">
        <v>50</v>
      </c>
      <c r="B18" s="221">
        <f t="shared" si="1"/>
        <v>3751.8781545000002</v>
      </c>
      <c r="C18" s="221">
        <f t="shared" si="0"/>
        <v>12757.31454325</v>
      </c>
      <c r="D18" s="221">
        <f t="shared" si="0"/>
        <v>1875.9390772500001</v>
      </c>
    </row>
    <row r="19" spans="1:9">
      <c r="A19" s="4" t="s">
        <v>51</v>
      </c>
      <c r="B19" s="221">
        <f t="shared" si="1"/>
        <v>3864.4344991350004</v>
      </c>
      <c r="C19" s="221">
        <f t="shared" si="0"/>
        <v>13140.033979547501</v>
      </c>
      <c r="D19" s="221">
        <f t="shared" si="0"/>
        <v>1932.2172495675002</v>
      </c>
      <c r="F19" s="264" t="s">
        <v>181</v>
      </c>
      <c r="G19" s="265">
        <v>3091</v>
      </c>
      <c r="H19" s="4" t="s">
        <v>183</v>
      </c>
    </row>
    <row r="20" spans="1:9">
      <c r="C20" s="42"/>
      <c r="H20" s="4" t="s">
        <v>188</v>
      </c>
    </row>
    <row r="22" spans="1:9" ht="13.5" thickBot="1">
      <c r="A22" s="4" t="s">
        <v>187</v>
      </c>
      <c r="B22" s="223">
        <v>15</v>
      </c>
      <c r="D22" s="4" t="s">
        <v>137</v>
      </c>
    </row>
    <row r="23" spans="1:9">
      <c r="A23" s="4" t="s">
        <v>33</v>
      </c>
      <c r="B23" s="224">
        <v>20</v>
      </c>
      <c r="D23" s="226" t="s">
        <v>140</v>
      </c>
      <c r="E23" s="227" t="s">
        <v>138</v>
      </c>
      <c r="F23" s="228">
        <v>0.49</v>
      </c>
      <c r="G23" s="229" t="s">
        <v>139</v>
      </c>
      <c r="H23" s="229"/>
      <c r="I23" s="230"/>
    </row>
    <row r="24" spans="1:9">
      <c r="D24" s="231"/>
      <c r="F24" s="232">
        <v>0.49</v>
      </c>
      <c r="G24" s="4" t="s">
        <v>141</v>
      </c>
      <c r="I24" s="233"/>
    </row>
    <row r="25" spans="1:9">
      <c r="A25" s="4" t="s">
        <v>34</v>
      </c>
      <c r="B25" s="225">
        <v>0.49</v>
      </c>
      <c r="D25" s="231"/>
      <c r="F25" s="232">
        <v>0.38</v>
      </c>
      <c r="G25" s="4" t="s">
        <v>142</v>
      </c>
      <c r="I25" s="233"/>
    </row>
    <row r="26" spans="1:9" ht="13.5" thickBot="1">
      <c r="A26" s="4" t="s">
        <v>35</v>
      </c>
      <c r="B26" s="225">
        <v>0.49</v>
      </c>
      <c r="D26" s="234" t="s">
        <v>143</v>
      </c>
      <c r="E26" s="235"/>
      <c r="F26" s="236">
        <v>0.26</v>
      </c>
      <c r="G26" s="235" t="s">
        <v>144</v>
      </c>
      <c r="H26" s="235"/>
      <c r="I26" s="237"/>
    </row>
    <row r="27" spans="1:9" ht="13.5" thickBot="1">
      <c r="A27" s="4" t="s">
        <v>36</v>
      </c>
      <c r="B27" s="225">
        <v>0.49</v>
      </c>
      <c r="F27" s="232"/>
    </row>
    <row r="28" spans="1:9">
      <c r="A28" s="4" t="s">
        <v>123</v>
      </c>
      <c r="B28" s="225">
        <v>0.49</v>
      </c>
      <c r="D28" s="226" t="s">
        <v>140</v>
      </c>
      <c r="E28" s="238" t="s">
        <v>145</v>
      </c>
      <c r="F28" s="228">
        <v>0.36</v>
      </c>
      <c r="G28" s="229" t="s">
        <v>144</v>
      </c>
      <c r="H28" s="229"/>
      <c r="I28" s="230"/>
    </row>
    <row r="29" spans="1:9" ht="13.5" thickBot="1">
      <c r="A29" s="4" t="s">
        <v>124</v>
      </c>
      <c r="B29" s="225">
        <v>0.49</v>
      </c>
      <c r="D29" s="234"/>
      <c r="E29" s="235" t="s">
        <v>146</v>
      </c>
      <c r="F29" s="236"/>
      <c r="G29" s="235"/>
      <c r="H29" s="235"/>
      <c r="I29" s="237"/>
    </row>
    <row r="30" spans="1:9" ht="13.5" thickBot="1">
      <c r="A30" s="4" t="s">
        <v>173</v>
      </c>
      <c r="B30" s="225">
        <v>0.49</v>
      </c>
      <c r="D30" s="255"/>
      <c r="E30" s="256"/>
      <c r="F30" s="257"/>
      <c r="G30" s="256"/>
      <c r="H30" s="256"/>
      <c r="I30" s="258"/>
    </row>
    <row r="31" spans="1:9" ht="13.5" thickBot="1">
      <c r="D31" s="259" t="s">
        <v>140</v>
      </c>
      <c r="E31" s="260" t="s">
        <v>147</v>
      </c>
      <c r="F31" s="261">
        <v>0.495</v>
      </c>
      <c r="G31" s="262" t="s">
        <v>144</v>
      </c>
      <c r="H31" s="262"/>
      <c r="I31" s="263"/>
    </row>
    <row r="32" spans="1:9" ht="38.25">
      <c r="D32" s="226" t="s">
        <v>140</v>
      </c>
      <c r="E32" s="254" t="s">
        <v>175</v>
      </c>
      <c r="F32" s="229" t="s">
        <v>176</v>
      </c>
      <c r="G32" s="229" t="s">
        <v>144</v>
      </c>
      <c r="H32" s="229"/>
      <c r="I32" s="230"/>
    </row>
    <row r="33" spans="4:9" ht="13.5" thickBot="1">
      <c r="D33" s="234" t="s">
        <v>177</v>
      </c>
      <c r="E33" s="235"/>
      <c r="F33" s="235"/>
      <c r="G33" s="235"/>
      <c r="H33" s="235"/>
      <c r="I33" s="237"/>
    </row>
  </sheetData>
  <mergeCells count="4">
    <mergeCell ref="D3:F3"/>
    <mergeCell ref="D5:F5"/>
    <mergeCell ref="D6:F9"/>
    <mergeCell ref="H15:I15"/>
  </mergeCells>
  <phoneticPr fontId="2" type="noConversion"/>
  <pageMargins left="0.75" right="0.75" top="1" bottom="1" header="0.5" footer="0.5"/>
  <pageSetup orientation="landscape" r:id="rId1"/>
  <headerFooter alignWithMargins="0">
    <oddFooter>&amp;R13August2019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207"/>
  <sheetViews>
    <sheetView showGridLines="0" showZeros="0" topLeftCell="A46" zoomScale="130" zoomScaleNormal="130" workbookViewId="0">
      <selection activeCell="P69" sqref="P69"/>
    </sheetView>
  </sheetViews>
  <sheetFormatPr defaultColWidth="10.7109375" defaultRowHeight="12" customHeight="1"/>
  <cols>
    <col min="1" max="1" width="2.7109375" style="56" customWidth="1"/>
    <col min="2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140625" style="39" customWidth="1"/>
    <col min="9" max="9" width="5.42578125" style="39" customWidth="1"/>
    <col min="10" max="10" width="4.7109375" style="34" customWidth="1"/>
    <col min="11" max="11" width="13.42578125" style="145" bestFit="1" customWidth="1"/>
    <col min="12" max="12" width="5.42578125" style="39" customWidth="1"/>
    <col min="13" max="13" width="3.5703125" style="39" customWidth="1"/>
    <col min="14" max="14" width="3.28515625" style="39" customWidth="1"/>
    <col min="15" max="15" width="17.85546875" style="38" bestFit="1" customWidth="1"/>
    <col min="16" max="21" width="10.7109375" style="39" customWidth="1"/>
    <col min="22" max="16384" width="10.7109375" style="39"/>
  </cols>
  <sheetData>
    <row r="1" spans="1:18" s="46" customFormat="1" ht="12" customHeight="1">
      <c r="A1" s="286" t="s">
        <v>178</v>
      </c>
      <c r="B1" s="287"/>
      <c r="C1" s="287"/>
      <c r="D1" s="287"/>
      <c r="E1" s="287"/>
      <c r="F1" s="45"/>
      <c r="J1" s="47"/>
      <c r="K1" s="251"/>
      <c r="O1" s="48"/>
      <c r="P1" s="49"/>
      <c r="Q1" s="50"/>
    </row>
    <row r="2" spans="1:18" ht="12" customHeight="1">
      <c r="A2" s="288"/>
      <c r="B2" s="288"/>
      <c r="C2" s="288"/>
      <c r="D2" s="288"/>
      <c r="E2" s="288"/>
      <c r="G2" s="8"/>
      <c r="K2" s="39"/>
      <c r="O2" s="52" t="s">
        <v>14</v>
      </c>
      <c r="P2" s="53"/>
      <c r="Q2" s="54"/>
    </row>
    <row r="3" spans="1:18" ht="11.25">
      <c r="A3" s="288"/>
      <c r="B3" s="288"/>
      <c r="C3" s="288"/>
      <c r="D3" s="288"/>
      <c r="E3" s="288"/>
      <c r="G3" s="8" t="s">
        <v>167</v>
      </c>
      <c r="K3" s="39"/>
      <c r="O3" s="280" t="s">
        <v>153</v>
      </c>
      <c r="P3" s="281"/>
      <c r="Q3" s="282"/>
    </row>
    <row r="4" spans="1:18" ht="12" customHeight="1">
      <c r="A4" s="288"/>
      <c r="B4" s="288"/>
      <c r="C4" s="288"/>
      <c r="D4" s="288"/>
      <c r="E4" s="288"/>
      <c r="G4" s="9"/>
      <c r="K4" s="39"/>
      <c r="O4" s="55"/>
      <c r="P4" s="53"/>
      <c r="Q4" s="54"/>
    </row>
    <row r="5" spans="1:18" ht="12" customHeight="1">
      <c r="K5" s="39"/>
      <c r="O5" s="283" t="s">
        <v>154</v>
      </c>
      <c r="P5" s="284"/>
      <c r="Q5" s="285"/>
    </row>
    <row r="6" spans="1:18" ht="12" customHeight="1">
      <c r="G6" s="8" t="s">
        <v>45</v>
      </c>
      <c r="K6" s="39"/>
      <c r="O6" s="272" t="s">
        <v>155</v>
      </c>
      <c r="P6" s="273"/>
      <c r="Q6" s="274"/>
    </row>
    <row r="7" spans="1:18" ht="12" customHeight="1">
      <c r="A7" s="57" t="s">
        <v>53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43</v>
      </c>
      <c r="L7" s="8"/>
      <c r="M7" s="8"/>
      <c r="O7" s="272"/>
      <c r="P7" s="273"/>
      <c r="Q7" s="274"/>
    </row>
    <row r="8" spans="1:18" ht="12" customHeight="1">
      <c r="A8" s="11"/>
      <c r="B8" s="12"/>
      <c r="C8" s="12"/>
      <c r="D8" s="63" t="s">
        <v>170</v>
      </c>
      <c r="E8" s="13"/>
      <c r="F8" s="13"/>
      <c r="G8" s="13"/>
      <c r="H8" s="14"/>
      <c r="I8" s="15"/>
      <c r="J8" s="12"/>
      <c r="K8" s="64"/>
      <c r="L8" s="65"/>
      <c r="M8" s="65"/>
      <c r="O8" s="272"/>
      <c r="P8" s="273"/>
      <c r="Q8" s="274"/>
    </row>
    <row r="9" spans="1:18" ht="12" customHeight="1" thickBot="1">
      <c r="A9" s="39"/>
      <c r="D9" s="66"/>
      <c r="E9" s="66"/>
      <c r="F9" s="66"/>
      <c r="G9" s="66"/>
      <c r="H9" s="67"/>
      <c r="I9" s="68"/>
      <c r="J9" s="65"/>
      <c r="K9" s="69" t="s">
        <v>55</v>
      </c>
      <c r="L9" s="70"/>
      <c r="M9" s="70"/>
      <c r="O9" s="275"/>
      <c r="P9" s="276"/>
      <c r="Q9" s="277"/>
    </row>
    <row r="10" spans="1:18" ht="12" customHeight="1">
      <c r="A10" s="56" t="s">
        <v>54</v>
      </c>
      <c r="B10" s="16"/>
      <c r="C10" s="16"/>
      <c r="D10" s="17"/>
      <c r="E10" s="18"/>
      <c r="F10" s="18"/>
      <c r="G10" s="18"/>
      <c r="H10" s="19"/>
      <c r="I10" s="19"/>
      <c r="J10" s="16" t="s">
        <v>9</v>
      </c>
      <c r="K10" s="71"/>
    </row>
    <row r="11" spans="1:18" ht="12" customHeight="1">
      <c r="A11" s="11"/>
      <c r="B11" s="12"/>
      <c r="C11" s="12"/>
      <c r="D11" s="72"/>
      <c r="E11" s="20"/>
      <c r="F11" s="20"/>
      <c r="G11" s="20"/>
      <c r="H11" s="15"/>
      <c r="I11" s="15"/>
      <c r="J11" s="73" t="s">
        <v>42</v>
      </c>
      <c r="K11" s="71"/>
    </row>
    <row r="12" spans="1:18" ht="12" customHeight="1">
      <c r="A12" s="56" t="s">
        <v>56</v>
      </c>
      <c r="D12" s="70"/>
      <c r="E12" s="70"/>
      <c r="F12" s="70"/>
      <c r="G12" s="70"/>
      <c r="H12" s="74"/>
      <c r="I12" s="9" t="s">
        <v>16</v>
      </c>
      <c r="J12" s="75"/>
      <c r="K12" s="76"/>
      <c r="L12" s="65"/>
      <c r="M12" s="65"/>
      <c r="P12" s="279"/>
      <c r="Q12" s="279"/>
    </row>
    <row r="13" spans="1:18" ht="12" customHeight="1">
      <c r="A13" s="56" t="s">
        <v>57</v>
      </c>
      <c r="D13" s="70"/>
      <c r="E13" s="70"/>
      <c r="F13" s="70"/>
      <c r="G13" s="70"/>
      <c r="H13" s="77"/>
      <c r="I13" s="78" t="s">
        <v>58</v>
      </c>
      <c r="J13" s="79"/>
      <c r="K13" s="80" t="s">
        <v>59</v>
      </c>
      <c r="L13" s="9"/>
      <c r="M13" s="9"/>
      <c r="P13" s="8" t="s">
        <v>37</v>
      </c>
      <c r="Q13" s="8" t="s">
        <v>10</v>
      </c>
    </row>
    <row r="14" spans="1:18" ht="12" customHeight="1">
      <c r="B14" s="81"/>
      <c r="C14" s="81"/>
      <c r="D14" s="82"/>
      <c r="E14" s="82"/>
      <c r="F14" s="82"/>
      <c r="G14" s="82"/>
      <c r="H14" s="83" t="s">
        <v>60</v>
      </c>
      <c r="I14" s="84" t="s">
        <v>61</v>
      </c>
      <c r="J14" s="84" t="s">
        <v>62</v>
      </c>
      <c r="K14" s="85"/>
      <c r="L14" s="9"/>
      <c r="M14" s="9"/>
      <c r="P14" s="8" t="s">
        <v>63</v>
      </c>
      <c r="Q14" s="8" t="s">
        <v>11</v>
      </c>
      <c r="R14" s="86" t="s">
        <v>126</v>
      </c>
    </row>
    <row r="15" spans="1:18" ht="12" customHeight="1">
      <c r="A15" s="87">
        <v>1</v>
      </c>
      <c r="B15" s="21"/>
      <c r="C15" s="22"/>
      <c r="D15" s="88">
        <f>D11</f>
        <v>0</v>
      </c>
      <c r="E15" s="89"/>
      <c r="F15" s="89"/>
      <c r="G15" s="89"/>
      <c r="H15" s="64"/>
      <c r="I15" s="64"/>
      <c r="J15" s="64"/>
      <c r="K15" s="90">
        <f>(IF(R15=12, (P15*H15),0)+IF(R15&lt;12, (P15*(I15+J15)),0))</f>
        <v>0</v>
      </c>
      <c r="L15" s="29"/>
      <c r="M15" s="29"/>
      <c r="N15" s="39" t="s">
        <v>20</v>
      </c>
      <c r="O15" s="88">
        <f>D11</f>
        <v>0</v>
      </c>
      <c r="P15" s="91">
        <f>Q15/R15</f>
        <v>0</v>
      </c>
      <c r="Q15" s="92"/>
      <c r="R15" s="93">
        <v>9</v>
      </c>
    </row>
    <row r="16" spans="1:18" ht="12" customHeight="1">
      <c r="A16" s="87">
        <v>2</v>
      </c>
      <c r="B16" s="21"/>
      <c r="C16" s="22"/>
      <c r="D16" s="94"/>
      <c r="E16" s="89"/>
      <c r="F16" s="89"/>
      <c r="G16" s="89"/>
      <c r="H16" s="64"/>
      <c r="I16" s="95"/>
      <c r="J16" s="64"/>
      <c r="K16" s="90">
        <f>(IF(R16=12, (P16*H16),0)+IF(R16&lt;12, (P16*(I16+J16)),0))</f>
        <v>0</v>
      </c>
      <c r="L16" s="29"/>
      <c r="M16" s="29"/>
      <c r="N16" s="39" t="s">
        <v>21</v>
      </c>
      <c r="O16" s="88">
        <f>D16</f>
        <v>0</v>
      </c>
      <c r="P16" s="91">
        <f>Q16/R16</f>
        <v>0</v>
      </c>
      <c r="Q16" s="92"/>
      <c r="R16" s="93">
        <v>9</v>
      </c>
    </row>
    <row r="17" spans="1:18" ht="12" customHeight="1">
      <c r="A17" s="87">
        <v>3</v>
      </c>
      <c r="B17" s="22"/>
      <c r="C17" s="22"/>
      <c r="D17" s="94"/>
      <c r="E17" s="89"/>
      <c r="F17" s="89"/>
      <c r="G17" s="89"/>
      <c r="H17" s="64"/>
      <c r="I17" s="64"/>
      <c r="J17" s="64"/>
      <c r="K17" s="90">
        <f>(IF(R17=12, (P17*H17),0)+IF(R17&lt;12, (P17*(I17+J17)),0))</f>
        <v>0</v>
      </c>
      <c r="L17" s="29"/>
      <c r="M17" s="29"/>
      <c r="N17" s="39" t="s">
        <v>21</v>
      </c>
      <c r="O17" s="88">
        <f>D17</f>
        <v>0</v>
      </c>
      <c r="P17" s="91">
        <f>Q17/R17</f>
        <v>0</v>
      </c>
      <c r="Q17" s="92"/>
      <c r="R17" s="93">
        <v>9</v>
      </c>
    </row>
    <row r="18" spans="1:18" ht="12" customHeight="1">
      <c r="A18" s="87">
        <v>4</v>
      </c>
      <c r="B18" s="22"/>
      <c r="C18" s="22"/>
      <c r="D18" s="94"/>
      <c r="E18" s="89"/>
      <c r="F18" s="89"/>
      <c r="G18" s="96"/>
      <c r="H18" s="64"/>
      <c r="I18" s="64"/>
      <c r="J18" s="64"/>
      <c r="K18" s="90">
        <f>(IF(R18=12, (P18*H18),0)+IF(R18&lt;12, (P18*(I18+J18)),0))</f>
        <v>0</v>
      </c>
      <c r="L18" s="29"/>
      <c r="M18" s="29"/>
      <c r="N18" s="39" t="s">
        <v>21</v>
      </c>
      <c r="O18" s="88">
        <f t="shared" ref="O18:O24" si="0">D18</f>
        <v>0</v>
      </c>
      <c r="P18" s="91">
        <f t="shared" ref="P18:P24" si="1">Q18/R18</f>
        <v>0</v>
      </c>
      <c r="Q18" s="92"/>
      <c r="R18" s="93">
        <v>9</v>
      </c>
    </row>
    <row r="19" spans="1:18" ht="12" customHeight="1">
      <c r="A19" s="87">
        <v>5</v>
      </c>
      <c r="B19" s="22"/>
      <c r="C19" s="22"/>
      <c r="D19" s="94"/>
      <c r="E19" s="89"/>
      <c r="F19" s="89"/>
      <c r="G19" s="97"/>
      <c r="H19" s="64"/>
      <c r="I19" s="64"/>
      <c r="J19" s="64"/>
      <c r="K19" s="90">
        <f t="shared" ref="K19:K24" si="2">(IF(R19=12, (P19*H19),0)+IF(R19&lt;12, (P19*(I19+J19)),0))</f>
        <v>0</v>
      </c>
      <c r="L19" s="29"/>
      <c r="M19" s="29"/>
      <c r="N19" s="39" t="s">
        <v>21</v>
      </c>
      <c r="O19" s="88">
        <f t="shared" si="0"/>
        <v>0</v>
      </c>
      <c r="P19" s="91">
        <f t="shared" si="1"/>
        <v>0</v>
      </c>
      <c r="Q19" s="92"/>
      <c r="R19" s="93">
        <v>9</v>
      </c>
    </row>
    <row r="20" spans="1:18" ht="12" customHeight="1">
      <c r="A20" s="87">
        <v>6</v>
      </c>
      <c r="B20" s="22"/>
      <c r="C20" s="22"/>
      <c r="D20" s="94"/>
      <c r="E20" s="89"/>
      <c r="F20" s="89"/>
      <c r="G20" s="97"/>
      <c r="H20" s="64"/>
      <c r="I20" s="64"/>
      <c r="J20" s="64"/>
      <c r="K20" s="90">
        <f t="shared" si="2"/>
        <v>0</v>
      </c>
      <c r="L20" s="29"/>
      <c r="M20" s="29"/>
      <c r="N20" s="39" t="s">
        <v>21</v>
      </c>
      <c r="O20" s="88">
        <f t="shared" si="0"/>
        <v>0</v>
      </c>
      <c r="P20" s="91">
        <f t="shared" si="1"/>
        <v>0</v>
      </c>
      <c r="Q20" s="92"/>
      <c r="R20" s="93">
        <v>9</v>
      </c>
    </row>
    <row r="21" spans="1:18" ht="12" customHeight="1">
      <c r="A21" s="87">
        <v>7</v>
      </c>
      <c r="B21" s="22"/>
      <c r="C21" s="22"/>
      <c r="D21" s="94"/>
      <c r="E21" s="89"/>
      <c r="F21" s="89"/>
      <c r="G21" s="97"/>
      <c r="H21" s="64"/>
      <c r="I21" s="64"/>
      <c r="J21" s="64"/>
      <c r="K21" s="90">
        <f t="shared" si="2"/>
        <v>0</v>
      </c>
      <c r="L21" s="29"/>
      <c r="M21" s="29"/>
      <c r="N21" s="39" t="s">
        <v>21</v>
      </c>
      <c r="O21" s="88">
        <f t="shared" si="0"/>
        <v>0</v>
      </c>
      <c r="P21" s="91">
        <f t="shared" si="1"/>
        <v>0</v>
      </c>
      <c r="Q21" s="92"/>
      <c r="R21" s="93">
        <v>9</v>
      </c>
    </row>
    <row r="22" spans="1:18" ht="12" customHeight="1">
      <c r="A22" s="87">
        <v>8</v>
      </c>
      <c r="B22" s="22"/>
      <c r="C22" s="22"/>
      <c r="D22" s="94"/>
      <c r="E22" s="89"/>
      <c r="F22" s="89"/>
      <c r="G22" s="97"/>
      <c r="H22" s="64"/>
      <c r="I22" s="64"/>
      <c r="J22" s="64"/>
      <c r="K22" s="90">
        <f t="shared" si="2"/>
        <v>0</v>
      </c>
      <c r="L22" s="29"/>
      <c r="M22" s="29"/>
      <c r="N22" s="39" t="s">
        <v>21</v>
      </c>
      <c r="O22" s="88">
        <f t="shared" si="0"/>
        <v>0</v>
      </c>
      <c r="P22" s="91">
        <f t="shared" si="1"/>
        <v>0</v>
      </c>
      <c r="Q22" s="92"/>
      <c r="R22" s="93">
        <v>9</v>
      </c>
    </row>
    <row r="23" spans="1:18" ht="12" customHeight="1">
      <c r="A23" s="87">
        <v>9</v>
      </c>
      <c r="B23" s="22"/>
      <c r="C23" s="22"/>
      <c r="D23" s="94"/>
      <c r="E23" s="89"/>
      <c r="F23" s="89"/>
      <c r="G23" s="97"/>
      <c r="H23" s="64"/>
      <c r="I23" s="64"/>
      <c r="J23" s="64"/>
      <c r="K23" s="90">
        <f t="shared" si="2"/>
        <v>0</v>
      </c>
      <c r="L23" s="29"/>
      <c r="M23" s="29"/>
      <c r="N23" s="39" t="s">
        <v>21</v>
      </c>
      <c r="O23" s="88">
        <f t="shared" si="0"/>
        <v>0</v>
      </c>
      <c r="P23" s="91">
        <f t="shared" si="1"/>
        <v>0</v>
      </c>
      <c r="Q23" s="92"/>
      <c r="R23" s="93">
        <v>9</v>
      </c>
    </row>
    <row r="24" spans="1:18" ht="12" customHeight="1">
      <c r="A24" s="87">
        <v>10</v>
      </c>
      <c r="B24" s="22"/>
      <c r="C24" s="22"/>
      <c r="D24" s="94"/>
      <c r="E24" s="89"/>
      <c r="F24" s="89"/>
      <c r="G24" s="97"/>
      <c r="H24" s="64"/>
      <c r="I24" s="64"/>
      <c r="J24" s="64"/>
      <c r="K24" s="90">
        <f t="shared" si="2"/>
        <v>0</v>
      </c>
      <c r="L24" s="29"/>
      <c r="M24" s="29"/>
      <c r="N24" s="39" t="s">
        <v>21</v>
      </c>
      <c r="O24" s="88">
        <f t="shared" si="0"/>
        <v>0</v>
      </c>
      <c r="P24" s="91">
        <f t="shared" si="1"/>
        <v>0</v>
      </c>
      <c r="Q24" s="92"/>
      <c r="R24" s="93">
        <v>9</v>
      </c>
    </row>
    <row r="25" spans="1:18" ht="12" customHeight="1">
      <c r="A25" s="87"/>
      <c r="B25" s="22"/>
      <c r="C25" s="22"/>
      <c r="D25" s="23" t="s">
        <v>52</v>
      </c>
      <c r="E25" s="89"/>
      <c r="F25" s="89"/>
      <c r="G25" s="97"/>
      <c r="H25" s="64"/>
      <c r="I25" s="98"/>
      <c r="J25" s="98"/>
      <c r="K25" s="90">
        <f>((H25)*P25)</f>
        <v>0</v>
      </c>
      <c r="L25" s="29"/>
      <c r="M25" s="29"/>
      <c r="O25" s="23" t="s">
        <v>38</v>
      </c>
      <c r="P25" s="91">
        <f t="shared" ref="P25:P32" si="3">Q25/12</f>
        <v>0</v>
      </c>
      <c r="Q25" s="92"/>
      <c r="R25" s="99"/>
    </row>
    <row r="26" spans="1:18" ht="12" customHeight="1">
      <c r="A26" s="87"/>
      <c r="B26" s="22"/>
      <c r="C26" s="22"/>
      <c r="D26" s="23" t="s">
        <v>52</v>
      </c>
      <c r="E26" s="89"/>
      <c r="F26" s="89"/>
      <c r="G26" s="100"/>
      <c r="H26" s="64"/>
      <c r="I26" s="98"/>
      <c r="J26" s="98"/>
      <c r="K26" s="90">
        <f>((H26)*P26)</f>
        <v>0</v>
      </c>
      <c r="L26" s="29"/>
      <c r="M26" s="29"/>
      <c r="O26" s="23" t="s">
        <v>38</v>
      </c>
      <c r="P26" s="91">
        <f t="shared" si="3"/>
        <v>0</v>
      </c>
      <c r="Q26" s="92"/>
      <c r="R26" s="99"/>
    </row>
    <row r="27" spans="1:18" ht="12" customHeight="1">
      <c r="A27" s="87"/>
      <c r="B27" s="22"/>
      <c r="C27" s="22"/>
      <c r="D27" s="23" t="s">
        <v>52</v>
      </c>
      <c r="E27" s="89"/>
      <c r="F27" s="89"/>
      <c r="G27" s="97"/>
      <c r="H27" s="64"/>
      <c r="I27" s="98"/>
      <c r="J27" s="98"/>
      <c r="K27" s="90">
        <f>((H27)*P27)</f>
        <v>0</v>
      </c>
      <c r="L27" s="29"/>
      <c r="M27" s="29"/>
      <c r="O27" s="23" t="s">
        <v>38</v>
      </c>
      <c r="P27" s="91">
        <f>Q27/12</f>
        <v>0</v>
      </c>
      <c r="Q27" s="92"/>
      <c r="R27" s="99"/>
    </row>
    <row r="28" spans="1:18" ht="12" customHeight="1" thickBot="1">
      <c r="A28" s="87"/>
      <c r="B28" s="22"/>
      <c r="C28" s="22"/>
      <c r="D28" s="23" t="s">
        <v>52</v>
      </c>
      <c r="E28" s="89"/>
      <c r="F28" s="89"/>
      <c r="G28" s="97"/>
      <c r="H28" s="64"/>
      <c r="I28" s="98"/>
      <c r="J28" s="98"/>
      <c r="K28" s="90">
        <f>((H28)*P28)</f>
        <v>0</v>
      </c>
      <c r="L28" s="29"/>
      <c r="M28" s="29"/>
      <c r="O28" s="23" t="s">
        <v>38</v>
      </c>
      <c r="P28" s="91">
        <f>Q28/12</f>
        <v>0</v>
      </c>
      <c r="Q28" s="92"/>
      <c r="R28" s="99"/>
    </row>
    <row r="29" spans="1:18" ht="12" customHeight="1" thickBot="1">
      <c r="A29" s="101">
        <v>11</v>
      </c>
      <c r="B29" s="24"/>
      <c r="C29" s="58" t="s">
        <v>66</v>
      </c>
      <c r="D29" s="102"/>
      <c r="E29" s="102"/>
      <c r="F29" s="102"/>
      <c r="G29" s="102"/>
      <c r="H29" s="64"/>
      <c r="I29" s="98"/>
      <c r="J29" s="98"/>
      <c r="K29" s="90">
        <f>P30*H29</f>
        <v>0</v>
      </c>
      <c r="L29" s="29"/>
      <c r="M29" s="29"/>
      <c r="O29" s="38" t="s">
        <v>64</v>
      </c>
      <c r="P29" s="91">
        <f t="shared" si="3"/>
        <v>0</v>
      </c>
      <c r="Q29" s="92"/>
      <c r="R29" s="99"/>
    </row>
    <row r="30" spans="1:18" ht="12" customHeight="1">
      <c r="A30" s="87">
        <v>12</v>
      </c>
      <c r="B30" s="66" t="s">
        <v>67</v>
      </c>
      <c r="C30" s="25"/>
      <c r="D30" s="102" t="s">
        <v>68</v>
      </c>
      <c r="E30" s="102"/>
      <c r="F30" s="102"/>
      <c r="G30" s="102"/>
      <c r="H30" s="103">
        <f>SUM(H15:H29)</f>
        <v>0</v>
      </c>
      <c r="I30" s="103">
        <f>SUM(I15:I29)</f>
        <v>0</v>
      </c>
      <c r="J30" s="103">
        <f>SUM(J15:J29)</f>
        <v>0</v>
      </c>
      <c r="K30" s="90">
        <f>SUM(K15:K29)</f>
        <v>0</v>
      </c>
      <c r="L30" s="34"/>
      <c r="M30" s="34"/>
      <c r="O30" s="38" t="s">
        <v>5</v>
      </c>
      <c r="P30" s="91">
        <f t="shared" si="3"/>
        <v>0</v>
      </c>
      <c r="Q30" s="92"/>
      <c r="R30" s="99"/>
    </row>
    <row r="31" spans="1:18" ht="12" customHeight="1" thickBot="1">
      <c r="A31" s="101" t="s">
        <v>69</v>
      </c>
      <c r="B31" s="58" t="s">
        <v>70</v>
      </c>
      <c r="C31" s="58"/>
      <c r="D31" s="102"/>
      <c r="E31" s="102"/>
      <c r="F31" s="102"/>
      <c r="G31" s="102"/>
      <c r="H31" s="104"/>
      <c r="I31" s="104"/>
      <c r="J31" s="104"/>
      <c r="K31" s="104"/>
      <c r="L31" s="34"/>
      <c r="M31" s="34"/>
      <c r="O31" s="38" t="s">
        <v>6</v>
      </c>
      <c r="P31" s="91">
        <f t="shared" si="3"/>
        <v>0</v>
      </c>
      <c r="Q31" s="92"/>
      <c r="R31" s="99"/>
    </row>
    <row r="32" spans="1:18" ht="12" customHeight="1" thickBot="1">
      <c r="A32" s="101" t="s">
        <v>8</v>
      </c>
      <c r="B32" s="26"/>
      <c r="C32" s="58" t="s">
        <v>152</v>
      </c>
      <c r="D32" s="105"/>
      <c r="E32" s="102"/>
      <c r="F32" s="102"/>
      <c r="G32" s="102"/>
      <c r="H32" s="64"/>
      <c r="I32" s="98"/>
      <c r="J32" s="98"/>
      <c r="K32" s="90"/>
      <c r="L32" s="29"/>
      <c r="M32" s="29"/>
      <c r="O32" s="38" t="s">
        <v>18</v>
      </c>
      <c r="P32" s="91">
        <f t="shared" si="3"/>
        <v>0</v>
      </c>
      <c r="Q32" s="92"/>
      <c r="R32" s="99"/>
    </row>
    <row r="33" spans="1:18" ht="12" customHeight="1" thickBot="1">
      <c r="A33" s="101" t="s">
        <v>74</v>
      </c>
      <c r="B33" s="27"/>
      <c r="C33" s="58" t="s">
        <v>75</v>
      </c>
      <c r="D33" s="70"/>
      <c r="E33" s="102"/>
      <c r="F33" s="61"/>
      <c r="G33" s="61"/>
      <c r="H33" s="64"/>
      <c r="I33" s="98"/>
      <c r="J33" s="98"/>
      <c r="K33" s="90">
        <f>(P31*H33)*B33</f>
        <v>0</v>
      </c>
      <c r="L33" s="29"/>
      <c r="M33" s="29"/>
    </row>
    <row r="34" spans="1:18" ht="12" customHeight="1" thickBot="1">
      <c r="A34" s="101">
        <v>1</v>
      </c>
      <c r="B34" s="27"/>
      <c r="C34" s="58" t="s">
        <v>77</v>
      </c>
      <c r="D34" s="102"/>
      <c r="E34" s="102"/>
      <c r="F34" s="106">
        <f>Q29/12</f>
        <v>0</v>
      </c>
      <c r="G34" s="28" t="s">
        <v>12</v>
      </c>
      <c r="H34" s="64"/>
      <c r="I34" s="64"/>
      <c r="J34" s="64"/>
      <c r="K34" s="90">
        <f>B34*F34*H34</f>
        <v>0</v>
      </c>
      <c r="L34" s="29"/>
      <c r="M34" s="29"/>
    </row>
    <row r="35" spans="1:18" ht="12" customHeight="1" thickBot="1">
      <c r="A35" s="101" t="s">
        <v>78</v>
      </c>
      <c r="B35" s="26"/>
      <c r="C35" s="58" t="s">
        <v>79</v>
      </c>
      <c r="D35" s="102"/>
      <c r="E35" s="102"/>
      <c r="F35" s="70"/>
      <c r="G35" s="102"/>
      <c r="H35" s="64"/>
      <c r="I35" s="107" t="s">
        <v>39</v>
      </c>
      <c r="J35" s="107">
        <v>0</v>
      </c>
      <c r="K35" s="90">
        <f>B35*(Rates!B22*Rates!B23)*'YR 1'!H35</f>
        <v>0</v>
      </c>
      <c r="L35" s="29"/>
      <c r="M35" s="29"/>
      <c r="O35" s="29"/>
      <c r="P35" s="30" t="s">
        <v>73</v>
      </c>
      <c r="Q35" s="9"/>
    </row>
    <row r="36" spans="1:18" ht="12" customHeight="1" thickBot="1">
      <c r="A36" s="101" t="s">
        <v>80</v>
      </c>
      <c r="B36" s="26"/>
      <c r="C36" s="58" t="s">
        <v>81</v>
      </c>
      <c r="D36" s="102"/>
      <c r="E36" s="102"/>
      <c r="F36" s="102"/>
      <c r="G36" s="102"/>
      <c r="H36" s="64"/>
      <c r="I36" s="107" t="s">
        <v>19</v>
      </c>
      <c r="J36" s="107"/>
      <c r="K36" s="90">
        <f>Q32/12*B36*H36</f>
        <v>0</v>
      </c>
      <c r="L36" s="29"/>
      <c r="M36" s="29"/>
      <c r="N36" s="39" t="s">
        <v>20</v>
      </c>
      <c r="O36" s="239">
        <f>D11</f>
        <v>0</v>
      </c>
      <c r="P36" s="90">
        <f>IF(R15&gt;9, (H15*Rates!B13+P15*H15*Rates!B4), ((I15*P15)*Rates!B4)+(I15*Rates!B12)+((J15*P15)*Rates!B4))</f>
        <v>0</v>
      </c>
      <c r="R36" s="108"/>
    </row>
    <row r="37" spans="1:18" ht="12" customHeight="1">
      <c r="A37" s="101" t="s">
        <v>65</v>
      </c>
      <c r="B37" s="31"/>
      <c r="C37" s="58" t="s">
        <v>82</v>
      </c>
      <c r="D37" s="63" t="s">
        <v>170</v>
      </c>
      <c r="E37" s="102"/>
      <c r="F37" s="102"/>
      <c r="G37" s="102"/>
      <c r="H37" s="109"/>
      <c r="I37" s="110"/>
      <c r="J37" s="58"/>
      <c r="K37" s="90">
        <f>(P30*H37)*B37</f>
        <v>0</v>
      </c>
      <c r="L37" s="29"/>
      <c r="M37" s="29"/>
      <c r="N37" s="39" t="s">
        <v>21</v>
      </c>
      <c r="O37" s="239">
        <f>D16</f>
        <v>0</v>
      </c>
      <c r="P37" s="90">
        <f>IF(R16&gt;9, (H16*Rates!B13+P16*H16*Rates!B4), ((I16*P16)*Rates!B4)+(I16*Rates!B12)+((J16*P16)*Rates!B4))</f>
        <v>0</v>
      </c>
      <c r="R37" s="108"/>
    </row>
    <row r="38" spans="1:18" ht="12" customHeight="1">
      <c r="A38" s="101"/>
      <c r="B38" s="58" t="s">
        <v>83</v>
      </c>
      <c r="C38" s="58"/>
      <c r="D38" s="102"/>
      <c r="E38" s="102"/>
      <c r="F38" s="102"/>
      <c r="G38" s="102"/>
      <c r="H38" s="111"/>
      <c r="I38" s="110"/>
      <c r="J38" s="58"/>
      <c r="K38" s="90">
        <f>SUM(K30:K37)</f>
        <v>0</v>
      </c>
      <c r="L38" s="34"/>
      <c r="M38" s="34"/>
      <c r="N38" s="39" t="s">
        <v>21</v>
      </c>
      <c r="O38" s="239">
        <f t="shared" ref="O38:O45" si="4">D17</f>
        <v>0</v>
      </c>
      <c r="P38" s="90">
        <f>IF(R17&gt;9, (H17*Rates!B13+P17*H17*Rates!B4), ((I17*P17)*Rates!B4)+(I17*Rates!B12)+((J17*P17)*Rates!B4))</f>
        <v>0</v>
      </c>
      <c r="R38" s="108"/>
    </row>
    <row r="39" spans="1:18" ht="12" customHeight="1">
      <c r="A39" s="101" t="s">
        <v>84</v>
      </c>
      <c r="B39" s="58" t="s">
        <v>85</v>
      </c>
      <c r="C39" s="58"/>
      <c r="D39" s="59"/>
      <c r="E39" s="59"/>
      <c r="F39" s="32"/>
      <c r="G39" s="32"/>
      <c r="H39" s="58"/>
      <c r="I39" s="110"/>
      <c r="J39" s="58"/>
      <c r="K39" s="90">
        <f>P55</f>
        <v>0</v>
      </c>
      <c r="L39" s="29"/>
      <c r="M39" s="29"/>
      <c r="N39" s="39" t="s">
        <v>21</v>
      </c>
      <c r="O39" s="239">
        <f t="shared" si="4"/>
        <v>0</v>
      </c>
      <c r="P39" s="90">
        <f>IF(R18&gt;9, (H18*Rates!B13+P18*H18*Rates!B4), ((I18*P18)*Rates!B4)+(I18*Rates!B12)+((J18*P18)*Rates!B4))</f>
        <v>0</v>
      </c>
      <c r="R39" s="108"/>
    </row>
    <row r="40" spans="1:18" ht="12" customHeight="1">
      <c r="A40" s="112"/>
      <c r="B40" s="113" t="s">
        <v>86</v>
      </c>
      <c r="C40" s="114"/>
      <c r="D40" s="115"/>
      <c r="E40" s="115"/>
      <c r="F40" s="115"/>
      <c r="G40" s="115"/>
      <c r="H40" s="114"/>
      <c r="I40" s="114"/>
      <c r="J40" s="114"/>
      <c r="K40" s="90">
        <f>SUM(K38:K39)</f>
        <v>0</v>
      </c>
      <c r="L40" s="34"/>
      <c r="M40" s="34"/>
      <c r="N40" s="39" t="s">
        <v>21</v>
      </c>
      <c r="O40" s="239">
        <f t="shared" si="4"/>
        <v>0</v>
      </c>
      <c r="P40" s="90">
        <f>IF(R19&gt;9, (H19*Rates!B13+P19*H19*Rates!B4), ((I19*P19)*Rates!B4)+(I19*Rates!B12)+((J19*P19)*Rates!B4))</f>
        <v>0</v>
      </c>
      <c r="R40" s="108"/>
    </row>
    <row r="41" spans="1:18" ht="12" customHeight="1">
      <c r="A41" s="56" t="s">
        <v>87</v>
      </c>
      <c r="B41" s="39" t="s">
        <v>88</v>
      </c>
      <c r="D41" s="66"/>
      <c r="E41" s="66"/>
      <c r="F41" s="66"/>
      <c r="G41" s="66"/>
      <c r="I41" s="116"/>
      <c r="J41" s="39"/>
      <c r="K41" s="104"/>
      <c r="L41" s="34"/>
      <c r="M41" s="34"/>
      <c r="N41" s="39" t="s">
        <v>21</v>
      </c>
      <c r="O41" s="239">
        <f t="shared" si="4"/>
        <v>0</v>
      </c>
      <c r="P41" s="90">
        <f>IF(R20&gt;9, (H20*Rates!B13+P20*H20*Rates!B4), ((I20*P20)*Rates!B4)+(I20*Rates!B12)+((J20*P20)*Rates!B4))</f>
        <v>0</v>
      </c>
      <c r="R41" s="108"/>
    </row>
    <row r="42" spans="1:18" ht="12" customHeight="1">
      <c r="A42" s="33"/>
      <c r="B42" s="16"/>
      <c r="C42" s="16"/>
      <c r="D42" s="18" t="s">
        <v>3</v>
      </c>
      <c r="E42" s="18"/>
      <c r="F42" s="18"/>
      <c r="G42" s="18" t="s">
        <v>4</v>
      </c>
      <c r="H42" s="16"/>
      <c r="I42" s="19"/>
      <c r="J42" s="16"/>
      <c r="K42" s="104"/>
      <c r="L42" s="34"/>
      <c r="M42" s="34"/>
      <c r="N42" s="39" t="s">
        <v>21</v>
      </c>
      <c r="O42" s="239">
        <f t="shared" si="4"/>
        <v>0</v>
      </c>
      <c r="P42" s="90">
        <f>IF(R21&gt;9, (H21*Rates!B13+P21*H21*Rates!B4), ((I21*P21)*Rates!B4)+(I21*Rates!B12)+((J21*P21)*Rates!B4))</f>
        <v>0</v>
      </c>
      <c r="R42" s="108"/>
    </row>
    <row r="43" spans="1:18" ht="12" customHeight="1">
      <c r="A43" s="33"/>
      <c r="B43" s="16"/>
      <c r="C43" s="16"/>
      <c r="D43" s="93"/>
      <c r="E43" s="18"/>
      <c r="F43" s="39"/>
      <c r="G43" s="92"/>
      <c r="H43" s="117" t="s">
        <v>2</v>
      </c>
      <c r="I43" s="19"/>
      <c r="J43" s="16"/>
      <c r="K43" s="104"/>
      <c r="L43" s="34"/>
      <c r="M43" s="34"/>
      <c r="N43" s="39" t="s">
        <v>21</v>
      </c>
      <c r="O43" s="239">
        <f t="shared" si="4"/>
        <v>0</v>
      </c>
      <c r="P43" s="90">
        <f>IF(R22&gt;9, (H22*Rates!B13+P22*H22*Rates!B4), ((I22*P22)*Rates!B4)+(I22*Rates!B12)+((J22*P22)*Rates!B4))</f>
        <v>0</v>
      </c>
      <c r="R43" s="108"/>
    </row>
    <row r="44" spans="1:18" ht="12" customHeight="1">
      <c r="A44" s="33"/>
      <c r="B44" s="16"/>
      <c r="C44" s="16"/>
      <c r="D44" s="93"/>
      <c r="E44" s="31"/>
      <c r="F44" s="31"/>
      <c r="G44" s="92"/>
      <c r="H44" s="18"/>
      <c r="I44" s="18"/>
      <c r="J44" s="18"/>
      <c r="K44" s="104"/>
      <c r="L44" s="34"/>
      <c r="M44" s="34"/>
      <c r="N44" s="39" t="s">
        <v>21</v>
      </c>
      <c r="O44" s="239">
        <f t="shared" si="4"/>
        <v>0</v>
      </c>
      <c r="P44" s="90">
        <f>IF(R23&gt;9, (H23*Rates!B13+P23*H23*Rates!B4), ((I23*P23)*Rates!B4)+(I23*Rates!B12)+((J23*P23)*Rates!B4))</f>
        <v>0</v>
      </c>
      <c r="R44" s="108"/>
    </row>
    <row r="45" spans="1:18" ht="12" customHeight="1">
      <c r="A45" s="33"/>
      <c r="B45" s="16"/>
      <c r="C45" s="16"/>
      <c r="D45" s="93"/>
      <c r="E45" s="31"/>
      <c r="F45" s="31"/>
      <c r="G45" s="92"/>
      <c r="H45" s="18"/>
      <c r="I45" s="18"/>
      <c r="J45" s="18"/>
      <c r="K45" s="104"/>
      <c r="L45" s="34"/>
      <c r="M45" s="34"/>
      <c r="N45" s="39" t="s">
        <v>21</v>
      </c>
      <c r="O45" s="239">
        <f t="shared" si="4"/>
        <v>0</v>
      </c>
      <c r="P45" s="90">
        <f>IF(R24&gt;9, (H24*Rates!B13+P24*H24*Rates!B4), ((I24*P24)*Rates!B4)+(I24*Rates!B12)+((J24*P24)*Rates!B4))</f>
        <v>0</v>
      </c>
    </row>
    <row r="46" spans="1:18" ht="12" customHeight="1">
      <c r="A46" s="33"/>
      <c r="B46" s="16"/>
      <c r="C46" s="16"/>
      <c r="D46" s="93"/>
      <c r="E46" s="18"/>
      <c r="F46" s="18"/>
      <c r="G46" s="92"/>
      <c r="H46" s="18"/>
      <c r="I46" s="18"/>
      <c r="J46" s="18"/>
      <c r="K46" s="104"/>
      <c r="L46" s="34"/>
      <c r="M46" s="34"/>
      <c r="O46" s="38" t="str">
        <f>O25</f>
        <v>PostDocs W/Benefit</v>
      </c>
      <c r="P46" s="90">
        <f>(P25*H25)*Rates!B4+(H25*Rates!B13)</f>
        <v>0</v>
      </c>
      <c r="Q46" s="34">
        <f>SUM(Q36:Q45)</f>
        <v>0</v>
      </c>
    </row>
    <row r="47" spans="1:18" ht="12" customHeight="1">
      <c r="A47" s="118"/>
      <c r="B47" s="119" t="s">
        <v>89</v>
      </c>
      <c r="C47" s="81"/>
      <c r="D47" s="120"/>
      <c r="E47" s="120"/>
      <c r="F47" s="120"/>
      <c r="G47" s="35"/>
      <c r="H47" s="120"/>
      <c r="I47" s="120"/>
      <c r="J47" s="120"/>
      <c r="K47" s="106">
        <f>G43+G44+G45+G46</f>
        <v>0</v>
      </c>
      <c r="L47" s="29"/>
      <c r="M47" s="29"/>
      <c r="O47" s="38" t="str">
        <f>O26</f>
        <v>PostDocs W/Benefit</v>
      </c>
      <c r="P47" s="90">
        <f>(P26*H26)*Rates!B4+(H26*Rates!B13)</f>
        <v>0</v>
      </c>
    </row>
    <row r="48" spans="1:18" ht="12" customHeight="1">
      <c r="A48" s="112" t="s">
        <v>90</v>
      </c>
      <c r="B48" s="114" t="s">
        <v>91</v>
      </c>
      <c r="C48" s="114"/>
      <c r="D48" s="105"/>
      <c r="E48" s="105"/>
      <c r="F48" s="105" t="s">
        <v>92</v>
      </c>
      <c r="G48" s="115"/>
      <c r="H48" s="115"/>
      <c r="I48" s="81"/>
      <c r="J48" s="114"/>
      <c r="K48" s="121"/>
      <c r="L48" s="29"/>
      <c r="M48" s="29"/>
      <c r="O48" s="38" t="str">
        <f>O27</f>
        <v>PostDocs W/Benefit</v>
      </c>
      <c r="P48" s="90">
        <f>(P27*H27)*Rates!B4+(H27*Rates!B13)</f>
        <v>0</v>
      </c>
    </row>
    <row r="49" spans="1:16" ht="12" customHeight="1">
      <c r="D49" s="70"/>
      <c r="E49" s="70"/>
      <c r="F49" s="82" t="s">
        <v>93</v>
      </c>
      <c r="G49" s="82"/>
      <c r="H49" s="120"/>
      <c r="I49" s="120"/>
      <c r="J49" s="120"/>
      <c r="K49" s="121"/>
      <c r="L49" s="29"/>
      <c r="M49" s="29"/>
      <c r="O49" s="38" t="str">
        <f>O28</f>
        <v>PostDocs W/Benefit</v>
      </c>
      <c r="P49" s="90">
        <f>(P28*H28)*Rates!B4+(H28*Rates!B13)</f>
        <v>0</v>
      </c>
    </row>
    <row r="50" spans="1:16" ht="12" customHeight="1">
      <c r="A50" s="33"/>
      <c r="B50" s="16"/>
      <c r="C50" s="16"/>
      <c r="D50" s="31"/>
      <c r="E50" s="31"/>
      <c r="F50" s="31"/>
      <c r="G50" s="31"/>
      <c r="H50" s="18"/>
      <c r="I50" s="18"/>
      <c r="J50" s="18"/>
      <c r="K50" s="122"/>
      <c r="L50" s="34"/>
      <c r="M50" s="34"/>
      <c r="O50" s="38" t="s">
        <v>7</v>
      </c>
      <c r="P50" s="90">
        <f>(K34*Rates!B5)</f>
        <v>0</v>
      </c>
    </row>
    <row r="51" spans="1:16" ht="12" customHeight="1">
      <c r="A51" s="118"/>
      <c r="B51" s="119" t="s">
        <v>94</v>
      </c>
      <c r="C51" s="81"/>
      <c r="D51" s="82"/>
      <c r="E51" s="82"/>
      <c r="F51" s="81"/>
      <c r="G51" s="82"/>
      <c r="H51" s="81"/>
      <c r="I51" s="120"/>
      <c r="J51" s="120"/>
      <c r="K51" s="106">
        <f>SUM(K48:K49)</f>
        <v>0</v>
      </c>
      <c r="L51" s="34"/>
      <c r="M51" s="34"/>
      <c r="O51" s="38" t="s">
        <v>151</v>
      </c>
      <c r="P51" s="90">
        <f>(K35*Rates!B7)</f>
        <v>0</v>
      </c>
    </row>
    <row r="52" spans="1:16" ht="12" customHeight="1">
      <c r="A52" s="56" t="s">
        <v>95</v>
      </c>
      <c r="B52" s="39" t="s">
        <v>96</v>
      </c>
      <c r="D52" s="66"/>
      <c r="E52" s="66"/>
      <c r="F52" s="66"/>
      <c r="G52" s="66"/>
      <c r="H52" s="66"/>
      <c r="I52" s="66"/>
      <c r="J52" s="66"/>
      <c r="K52" s="104"/>
      <c r="L52" s="34"/>
      <c r="M52" s="34"/>
      <c r="O52" s="38" t="s">
        <v>5</v>
      </c>
      <c r="P52" s="90">
        <f>K37*Rates!B4</f>
        <v>0</v>
      </c>
    </row>
    <row r="53" spans="1:16" ht="12" customHeight="1">
      <c r="B53" s="123">
        <v>1</v>
      </c>
      <c r="C53" s="39" t="s">
        <v>97</v>
      </c>
      <c r="D53" s="66"/>
      <c r="E53" s="66"/>
      <c r="F53" s="124"/>
      <c r="G53" s="66"/>
      <c r="I53" s="116"/>
      <c r="J53" s="39"/>
      <c r="K53" s="121"/>
      <c r="L53" s="29"/>
      <c r="M53" s="29"/>
      <c r="O53" s="39" t="s">
        <v>6</v>
      </c>
      <c r="P53" s="90">
        <f>(K33*Rates!B4)+(H33*Rates!B13)*B33</f>
        <v>0</v>
      </c>
    </row>
    <row r="54" spans="1:16" ht="12" customHeight="1">
      <c r="B54" s="123">
        <v>2</v>
      </c>
      <c r="C54" s="39" t="s">
        <v>98</v>
      </c>
      <c r="D54" s="66"/>
      <c r="E54" s="66"/>
      <c r="F54" s="124"/>
      <c r="G54" s="66"/>
      <c r="I54" s="116"/>
      <c r="J54" s="39"/>
      <c r="K54" s="121"/>
      <c r="L54" s="29"/>
      <c r="M54" s="29"/>
      <c r="O54" s="38" t="s">
        <v>18</v>
      </c>
      <c r="P54" s="90">
        <f>(K36*Rates!B4)+(H36*Rates!B13)</f>
        <v>0</v>
      </c>
    </row>
    <row r="55" spans="1:16" ht="12" customHeight="1">
      <c r="B55" s="123">
        <v>3</v>
      </c>
      <c r="C55" s="39" t="s">
        <v>99</v>
      </c>
      <c r="D55" s="70"/>
      <c r="E55" s="70"/>
      <c r="F55" s="124"/>
      <c r="G55" s="70"/>
      <c r="I55" s="116"/>
      <c r="J55" s="39"/>
      <c r="K55" s="121"/>
      <c r="L55" s="29"/>
      <c r="M55" s="29"/>
      <c r="O55" s="36" t="s">
        <v>13</v>
      </c>
      <c r="P55" s="34">
        <f>SUM(P36:P54)</f>
        <v>0</v>
      </c>
    </row>
    <row r="56" spans="1:16" ht="12" customHeight="1" thickBot="1">
      <c r="B56" s="123">
        <v>4</v>
      </c>
      <c r="C56" s="39" t="s">
        <v>100</v>
      </c>
      <c r="D56" s="70"/>
      <c r="E56" s="70"/>
      <c r="F56" s="124"/>
      <c r="G56" s="70"/>
      <c r="I56" s="116"/>
      <c r="J56" s="39"/>
      <c r="K56" s="121"/>
      <c r="L56" s="29"/>
      <c r="M56" s="29"/>
    </row>
    <row r="57" spans="1:16" ht="12" customHeight="1" thickBot="1">
      <c r="A57" s="112"/>
      <c r="B57" s="113" t="s">
        <v>101</v>
      </c>
      <c r="C57" s="114"/>
      <c r="D57" s="105"/>
      <c r="E57" s="245">
        <v>0</v>
      </c>
      <c r="F57" s="105"/>
      <c r="G57" s="105" t="s">
        <v>103</v>
      </c>
      <c r="H57" s="114"/>
      <c r="I57" s="125"/>
      <c r="J57" s="114"/>
      <c r="K57" s="106">
        <f>SUM(K53:K56)</f>
        <v>0</v>
      </c>
      <c r="L57" s="34"/>
      <c r="M57" s="34"/>
    </row>
    <row r="58" spans="1:16" ht="12" customHeight="1">
      <c r="A58" s="112" t="s">
        <v>104</v>
      </c>
      <c r="B58" s="114" t="s">
        <v>105</v>
      </c>
      <c r="C58" s="114"/>
      <c r="D58" s="105"/>
      <c r="E58" s="82"/>
      <c r="F58" s="105"/>
      <c r="G58" s="105"/>
      <c r="H58" s="114"/>
      <c r="I58" s="125"/>
      <c r="J58" s="114"/>
      <c r="K58" s="104"/>
      <c r="L58" s="34"/>
      <c r="M58" s="34"/>
    </row>
    <row r="59" spans="1:16" ht="12" customHeight="1">
      <c r="A59" s="112"/>
      <c r="B59" s="126">
        <v>1</v>
      </c>
      <c r="C59" s="114" t="s">
        <v>17</v>
      </c>
      <c r="D59" s="105"/>
      <c r="E59" s="105"/>
      <c r="F59" s="105"/>
      <c r="G59" s="105"/>
      <c r="H59" s="114"/>
      <c r="I59" s="125"/>
      <c r="J59" s="114"/>
      <c r="K59" s="121"/>
      <c r="L59" s="29"/>
      <c r="M59" s="29"/>
    </row>
    <row r="60" spans="1:16" ht="12" customHeight="1">
      <c r="A60" s="112"/>
      <c r="B60" s="126">
        <v>2</v>
      </c>
      <c r="C60" s="114" t="s">
        <v>106</v>
      </c>
      <c r="D60" s="105"/>
      <c r="E60" s="105"/>
      <c r="F60" s="105"/>
      <c r="G60" s="105"/>
      <c r="H60" s="114"/>
      <c r="I60" s="125"/>
      <c r="J60" s="114"/>
      <c r="K60" s="121"/>
      <c r="L60" s="29"/>
      <c r="M60" s="29"/>
    </row>
    <row r="61" spans="1:16" ht="12" customHeight="1">
      <c r="A61" s="112"/>
      <c r="B61" s="126">
        <v>3</v>
      </c>
      <c r="C61" s="114" t="s">
        <v>107</v>
      </c>
      <c r="D61" s="105"/>
      <c r="E61" s="105"/>
      <c r="F61" s="105"/>
      <c r="G61" s="105"/>
      <c r="H61" s="114"/>
      <c r="I61" s="125"/>
      <c r="J61" s="114"/>
      <c r="K61" s="121"/>
      <c r="L61" s="29"/>
      <c r="M61" s="29"/>
    </row>
    <row r="62" spans="1:16" ht="12" customHeight="1">
      <c r="A62" s="112"/>
      <c r="B62" s="126">
        <v>4</v>
      </c>
      <c r="C62" s="114" t="s">
        <v>185</v>
      </c>
      <c r="D62" s="105"/>
      <c r="E62" s="105"/>
      <c r="F62" s="105"/>
      <c r="G62" s="105"/>
      <c r="H62" s="114"/>
      <c r="I62" s="125"/>
      <c r="J62" s="114"/>
      <c r="K62" s="121"/>
      <c r="L62" s="29"/>
      <c r="M62" s="29"/>
      <c r="O62" s="127" t="s">
        <v>159</v>
      </c>
      <c r="P62" s="128"/>
    </row>
    <row r="63" spans="1:16" ht="12" customHeight="1">
      <c r="A63" s="112"/>
      <c r="B63" s="126">
        <v>5</v>
      </c>
      <c r="C63" s="114" t="s">
        <v>133</v>
      </c>
      <c r="D63" s="105"/>
      <c r="E63" s="105"/>
      <c r="F63" s="105"/>
      <c r="G63" s="105"/>
      <c r="H63" s="114"/>
      <c r="I63" s="125"/>
      <c r="J63" s="114"/>
      <c r="K63" s="121"/>
      <c r="L63" s="29"/>
      <c r="M63" s="29"/>
      <c r="O63" s="129" t="s">
        <v>164</v>
      </c>
      <c r="P63" s="130"/>
    </row>
    <row r="64" spans="1:16" ht="12" customHeight="1">
      <c r="A64" s="112"/>
      <c r="B64" s="126"/>
      <c r="C64" s="114" t="s">
        <v>134</v>
      </c>
      <c r="D64" s="105"/>
      <c r="E64" s="105"/>
      <c r="F64" s="105"/>
      <c r="G64" s="105"/>
      <c r="H64" s="114"/>
      <c r="I64" s="125"/>
      <c r="J64" s="114"/>
      <c r="K64" s="121"/>
      <c r="L64" s="29"/>
      <c r="M64" s="29"/>
      <c r="O64" s="129" t="s">
        <v>157</v>
      </c>
      <c r="P64" s="130"/>
    </row>
    <row r="65" spans="1:16" ht="12" customHeight="1">
      <c r="A65" s="112"/>
      <c r="B65" s="126"/>
      <c r="C65" s="114" t="s">
        <v>136</v>
      </c>
      <c r="D65" s="105"/>
      <c r="E65" s="105"/>
      <c r="F65" s="105"/>
      <c r="G65" s="105"/>
      <c r="H65" s="114"/>
      <c r="I65" s="125"/>
      <c r="J65" s="114"/>
      <c r="K65" s="106">
        <f>K63+K64</f>
        <v>0</v>
      </c>
      <c r="L65" s="29"/>
      <c r="M65" s="29"/>
      <c r="O65" s="129" t="s">
        <v>160</v>
      </c>
      <c r="P65" s="130">
        <f>SUM(P63:P64)</f>
        <v>0</v>
      </c>
    </row>
    <row r="66" spans="1:16" ht="12" customHeight="1">
      <c r="A66" s="112"/>
      <c r="B66" s="126">
        <v>6</v>
      </c>
      <c r="C66" s="114" t="s">
        <v>189</v>
      </c>
      <c r="D66" s="105"/>
      <c r="E66" s="105"/>
      <c r="F66" s="105"/>
      <c r="G66" s="105"/>
      <c r="H66" s="114"/>
      <c r="I66" s="125"/>
      <c r="J66" s="114"/>
      <c r="K66" s="121"/>
      <c r="L66" s="29"/>
      <c r="M66" s="29"/>
    </row>
    <row r="67" spans="1:16" ht="12" customHeight="1">
      <c r="A67" s="112"/>
      <c r="B67" s="126">
        <v>7</v>
      </c>
      <c r="C67" s="114" t="s">
        <v>125</v>
      </c>
      <c r="D67" s="105"/>
      <c r="E67" s="100"/>
      <c r="F67" s="37" t="s">
        <v>180</v>
      </c>
      <c r="G67" s="100"/>
      <c r="H67" s="131"/>
      <c r="I67" s="132"/>
      <c r="J67" s="131"/>
      <c r="K67" s="90">
        <f>IF(H34&gt;0,Rates!C15*B34,0)+IF(I34&gt;0,Rates!B15*'YR 1'!B34,0)+IF('YR 1'!J34&gt;0,Rates!D15*'YR 1'!B34,0)</f>
        <v>0</v>
      </c>
      <c r="L67" s="29"/>
      <c r="M67" s="29"/>
      <c r="N67" s="133"/>
    </row>
    <row r="68" spans="1:16" ht="12" customHeight="1">
      <c r="A68" s="112"/>
      <c r="B68" s="114"/>
      <c r="C68" s="114" t="s">
        <v>108</v>
      </c>
      <c r="D68" s="105"/>
      <c r="E68" s="105"/>
      <c r="F68" s="105"/>
      <c r="G68" s="105"/>
      <c r="H68" s="114"/>
      <c r="I68" s="125"/>
      <c r="J68" s="114"/>
      <c r="K68" s="106">
        <f>SUM(K59+K60+K61+K62+K63+K64+K66+K67)</f>
        <v>0</v>
      </c>
      <c r="L68" s="34"/>
      <c r="M68" s="34"/>
    </row>
    <row r="69" spans="1:16" ht="12" customHeight="1">
      <c r="A69" s="112" t="s">
        <v>109</v>
      </c>
      <c r="B69" s="113" t="s">
        <v>110</v>
      </c>
      <c r="C69" s="114"/>
      <c r="D69" s="115"/>
      <c r="E69" s="115"/>
      <c r="F69" s="115"/>
      <c r="G69" s="115"/>
      <c r="H69" s="114"/>
      <c r="I69" s="125"/>
      <c r="J69" s="114"/>
      <c r="K69" s="106">
        <f>SUM(K68+K57+K51+K47+K40)</f>
        <v>0</v>
      </c>
      <c r="L69" s="34"/>
      <c r="M69" s="34"/>
    </row>
    <row r="70" spans="1:16" ht="12" customHeight="1">
      <c r="A70" s="56" t="s">
        <v>111</v>
      </c>
      <c r="B70" s="39" t="s">
        <v>112</v>
      </c>
      <c r="D70" s="66"/>
      <c r="E70" s="66"/>
      <c r="F70" s="18"/>
      <c r="G70" s="134"/>
      <c r="H70" s="135"/>
      <c r="I70" s="16"/>
      <c r="J70" s="16"/>
      <c r="K70" s="122"/>
      <c r="L70" s="34"/>
      <c r="M70" s="34" t="s">
        <v>132</v>
      </c>
    </row>
    <row r="71" spans="1:16" ht="12" customHeight="1">
      <c r="A71" s="33"/>
      <c r="B71" s="16"/>
      <c r="C71" s="16"/>
      <c r="D71" s="136">
        <f>Rates!B25</f>
        <v>0.49</v>
      </c>
      <c r="E71" s="18"/>
      <c r="F71" s="137">
        <f>IF(M71=1,K69-K47-K67-K64, K69-K47-K57-K67-K64)</f>
        <v>0</v>
      </c>
      <c r="G71" s="30"/>
      <c r="H71" s="138"/>
      <c r="I71" s="16"/>
      <c r="J71" s="16"/>
      <c r="K71" s="90">
        <f>F71*Rates!B25</f>
        <v>0</v>
      </c>
      <c r="L71" s="29"/>
      <c r="M71" s="93"/>
    </row>
    <row r="72" spans="1:16" ht="12" customHeight="1">
      <c r="B72" s="139" t="s">
        <v>113</v>
      </c>
      <c r="D72" s="66"/>
      <c r="E72" s="66"/>
      <c r="F72" s="70"/>
      <c r="G72" s="140"/>
      <c r="H72" s="34"/>
      <c r="J72" s="39"/>
      <c r="K72" s="90">
        <f>K71</f>
        <v>0</v>
      </c>
      <c r="L72" s="34"/>
      <c r="M72" s="34"/>
    </row>
    <row r="73" spans="1:16" ht="12" customHeight="1">
      <c r="A73" s="112" t="s">
        <v>114</v>
      </c>
      <c r="B73" s="113" t="s">
        <v>115</v>
      </c>
      <c r="C73" s="114"/>
      <c r="D73" s="115"/>
      <c r="E73" s="115"/>
      <c r="F73" s="115"/>
      <c r="G73" s="115"/>
      <c r="H73" s="114"/>
      <c r="I73" s="125"/>
      <c r="J73" s="114"/>
      <c r="K73" s="106">
        <f>K72+K69</f>
        <v>0</v>
      </c>
      <c r="L73" s="29"/>
      <c r="M73" s="29"/>
    </row>
    <row r="74" spans="1:16" ht="12" customHeight="1">
      <c r="A74" s="112" t="s">
        <v>116</v>
      </c>
      <c r="B74" s="114" t="s">
        <v>117</v>
      </c>
      <c r="C74" s="114"/>
      <c r="D74" s="115"/>
      <c r="E74" s="115"/>
      <c r="F74" s="115"/>
      <c r="G74" s="115"/>
      <c r="H74" s="114"/>
      <c r="I74" s="125"/>
      <c r="J74" s="114"/>
      <c r="K74" s="141"/>
      <c r="L74" s="34"/>
      <c r="M74" s="34"/>
    </row>
    <row r="75" spans="1:16" ht="12" customHeight="1">
      <c r="A75" s="112" t="s">
        <v>118</v>
      </c>
      <c r="B75" s="113" t="s">
        <v>119</v>
      </c>
      <c r="C75" s="114"/>
      <c r="D75" s="115"/>
      <c r="E75" s="115"/>
      <c r="F75" s="115"/>
      <c r="G75" s="115"/>
      <c r="H75" s="114"/>
      <c r="I75" s="125"/>
      <c r="J75" s="114"/>
      <c r="K75" s="106">
        <f>K73-K74</f>
        <v>0</v>
      </c>
      <c r="L75" s="34"/>
      <c r="M75" s="34"/>
    </row>
    <row r="76" spans="1:16" ht="12" customHeight="1">
      <c r="A76" s="39"/>
      <c r="K76" s="39"/>
      <c r="P76" s="40"/>
    </row>
    <row r="77" spans="1:16" ht="12" customHeight="1">
      <c r="A77" s="39"/>
      <c r="K77" s="39"/>
      <c r="P77" s="41"/>
    </row>
    <row r="78" spans="1:16" ht="12" customHeight="1">
      <c r="A78" s="39"/>
      <c r="G78" s="142"/>
      <c r="H78" s="142"/>
      <c r="I78" s="142"/>
      <c r="J78" s="143" t="s">
        <v>168</v>
      </c>
      <c r="K78" s="144">
        <f>SUM(K69-P64)</f>
        <v>0</v>
      </c>
    </row>
    <row r="79" spans="1:16" ht="12" customHeight="1">
      <c r="A79" s="39"/>
      <c r="J79" s="124" t="s">
        <v>158</v>
      </c>
      <c r="K79" s="39"/>
    </row>
    <row r="80" spans="1:16" ht="12" customHeight="1">
      <c r="A80" s="39"/>
      <c r="K80" s="39"/>
      <c r="P80" s="40"/>
    </row>
    <row r="81" spans="1:15" ht="12" customHeight="1">
      <c r="A81" s="39"/>
      <c r="K81" s="39"/>
    </row>
    <row r="82" spans="1:15" ht="12" customHeight="1">
      <c r="A82" s="39"/>
      <c r="K82" s="39"/>
    </row>
    <row r="83" spans="1:15" ht="12" customHeight="1">
      <c r="A83" s="39"/>
      <c r="K83" s="39"/>
    </row>
    <row r="84" spans="1:15" ht="12" customHeight="1">
      <c r="A84" s="39"/>
      <c r="K84" s="39"/>
    </row>
    <row r="85" spans="1:15" ht="12" customHeight="1">
      <c r="A85" s="39"/>
      <c r="K85" s="39"/>
    </row>
    <row r="86" spans="1:15" ht="12" customHeight="1">
      <c r="A86" s="39"/>
      <c r="K86" s="39"/>
    </row>
    <row r="87" spans="1:15" ht="12" customHeight="1">
      <c r="A87" s="39"/>
      <c r="K87" s="39"/>
    </row>
    <row r="88" spans="1:15" ht="12" customHeight="1">
      <c r="A88" s="39"/>
      <c r="K88" s="39"/>
    </row>
    <row r="89" spans="1:15" ht="12" customHeight="1">
      <c r="A89" s="39"/>
      <c r="K89" s="39"/>
    </row>
    <row r="90" spans="1:15" ht="12" customHeight="1">
      <c r="A90" s="39"/>
      <c r="K90" s="39"/>
    </row>
    <row r="91" spans="1:15" ht="12" customHeight="1">
      <c r="A91" s="39"/>
      <c r="K91" s="39"/>
    </row>
    <row r="92" spans="1:15" ht="12" customHeight="1">
      <c r="A92" s="39"/>
      <c r="K92" s="39"/>
    </row>
    <row r="93" spans="1:15" ht="12" customHeight="1">
      <c r="A93" s="39"/>
      <c r="K93" s="39"/>
      <c r="O93" s="39"/>
    </row>
    <row r="94" spans="1:15" ht="12" customHeight="1">
      <c r="A94" s="39"/>
      <c r="K94" s="39"/>
    </row>
    <row r="95" spans="1:15" ht="12" customHeight="1">
      <c r="A95" s="39"/>
      <c r="K95" s="39"/>
    </row>
    <row r="96" spans="1:15" ht="12" customHeight="1">
      <c r="A96" s="39"/>
      <c r="K96" s="39"/>
    </row>
    <row r="97" spans="1:11" ht="12" customHeight="1">
      <c r="A97" s="39"/>
      <c r="K97" s="39"/>
    </row>
    <row r="98" spans="1:11" ht="12" customHeight="1">
      <c r="A98" s="39"/>
      <c r="K98" s="39"/>
    </row>
    <row r="99" spans="1:11" ht="12" customHeight="1">
      <c r="A99" s="39"/>
      <c r="K99" s="39"/>
    </row>
    <row r="100" spans="1:11" ht="12" customHeight="1">
      <c r="A100" s="39"/>
      <c r="K100" s="39"/>
    </row>
    <row r="101" spans="1:11" ht="12" customHeight="1">
      <c r="A101" s="39"/>
      <c r="K101" s="39"/>
    </row>
    <row r="102" spans="1:11" ht="12" customHeight="1">
      <c r="A102" s="39"/>
      <c r="K102" s="39"/>
    </row>
    <row r="103" spans="1:11" ht="12" customHeight="1">
      <c r="A103" s="39"/>
      <c r="K103" s="39"/>
    </row>
    <row r="104" spans="1:11" ht="12" customHeight="1">
      <c r="A104" s="39"/>
      <c r="K104" s="39"/>
    </row>
    <row r="105" spans="1:11" ht="12" customHeight="1">
      <c r="A105" s="39"/>
      <c r="K105" s="39"/>
    </row>
    <row r="106" spans="1:11" ht="12" customHeight="1">
      <c r="A106" s="39"/>
      <c r="K106" s="39"/>
    </row>
    <row r="107" spans="1:11" ht="12" customHeight="1">
      <c r="A107" s="39"/>
      <c r="K107" s="39"/>
    </row>
    <row r="108" spans="1:11" ht="12" customHeight="1">
      <c r="A108" s="39"/>
      <c r="K108" s="39"/>
    </row>
    <row r="109" spans="1:11" ht="12" customHeight="1">
      <c r="A109" s="39"/>
      <c r="K109" s="39"/>
    </row>
    <row r="110" spans="1:11" ht="12" customHeight="1">
      <c r="A110" s="39"/>
      <c r="K110" s="39"/>
    </row>
    <row r="111" spans="1:11" ht="12" customHeight="1">
      <c r="A111" s="39"/>
      <c r="K111" s="39"/>
    </row>
    <row r="112" spans="1:11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1:11" ht="12" customHeight="1">
      <c r="A1185" s="39"/>
      <c r="K1185" s="39"/>
    </row>
    <row r="1186" spans="1:11" ht="12" customHeight="1">
      <c r="A1186" s="39"/>
      <c r="K1186" s="39"/>
    </row>
    <row r="1187" spans="1:11" ht="12" customHeight="1">
      <c r="A1187" s="39"/>
      <c r="K1187" s="39"/>
    </row>
    <row r="1188" spans="1:11" ht="12" customHeight="1">
      <c r="A1188" s="39"/>
      <c r="K1188" s="39"/>
    </row>
    <row r="1189" spans="1:11" ht="12" customHeight="1">
      <c r="A1189" s="39"/>
      <c r="K1189" s="39"/>
    </row>
    <row r="1190" spans="1:11" ht="12" customHeight="1">
      <c r="A1190" s="39"/>
      <c r="K1190" s="39"/>
    </row>
    <row r="1191" spans="1:11" ht="12" customHeight="1">
      <c r="A1191" s="39"/>
      <c r="K1191" s="39"/>
    </row>
    <row r="1192" spans="1:11" ht="12" customHeight="1">
      <c r="A1192" s="39"/>
      <c r="K1192" s="39"/>
    </row>
    <row r="1193" spans="1:11" ht="12" customHeight="1">
      <c r="A1193" s="39"/>
      <c r="K1193" s="39"/>
    </row>
    <row r="1194" spans="1:11" ht="12" customHeight="1">
      <c r="A1194" s="39"/>
      <c r="K1194" s="39"/>
    </row>
    <row r="1195" spans="1:11" ht="12" customHeight="1">
      <c r="A1195" s="39"/>
      <c r="K1195" s="39"/>
    </row>
    <row r="1196" spans="1:11" ht="12" customHeight="1">
      <c r="A1196" s="39"/>
      <c r="K1196" s="39"/>
    </row>
    <row r="1197" spans="1:11" ht="12" customHeight="1">
      <c r="A1197" s="39"/>
      <c r="K1197" s="39"/>
    </row>
    <row r="1198" spans="1:11" ht="12" customHeight="1">
      <c r="A1198" s="39"/>
      <c r="K1198" s="39"/>
    </row>
    <row r="1199" spans="1:11" ht="12" customHeight="1">
      <c r="A1199" s="39"/>
      <c r="K1199" s="39"/>
    </row>
    <row r="1200" spans="1:11" ht="12" customHeight="1">
      <c r="A1200" s="39"/>
      <c r="K1200" s="39"/>
    </row>
    <row r="1201" spans="1:11" ht="12" customHeight="1">
      <c r="A1201" s="39"/>
      <c r="K1201" s="39"/>
    </row>
    <row r="1202" spans="1:11" ht="12" customHeight="1">
      <c r="A1202" s="39"/>
      <c r="K1202" s="39"/>
    </row>
    <row r="1203" spans="1:11" ht="12" customHeight="1">
      <c r="A1203" s="39"/>
      <c r="K1203" s="39"/>
    </row>
    <row r="1204" spans="1:11" ht="12" customHeight="1">
      <c r="A1204" s="39"/>
      <c r="K1204" s="39"/>
    </row>
    <row r="1205" spans="1:11" ht="12" customHeight="1">
      <c r="A1205" s="39"/>
      <c r="K1205" s="39"/>
    </row>
    <row r="1206" spans="1:11" ht="12" customHeight="1">
      <c r="A1206" s="39"/>
      <c r="K1206" s="39"/>
    </row>
    <row r="1207" spans="1:11" ht="12" customHeight="1">
      <c r="A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/>
  <pageMargins left="0.17" right="0.19" top="7.0000000000000007E-2" bottom="0.02" header="0.5" footer="0.5"/>
  <pageSetup scale="88" orientation="portrait" horizontalDpi="300" verticalDpi="300" r:id="rId1"/>
  <headerFooter alignWithMargins="0">
    <oddFooter>&amp;R13August2019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07"/>
  <sheetViews>
    <sheetView showGridLines="0" showZeros="0" topLeftCell="A45" zoomScale="120" zoomScaleNormal="120" workbookViewId="0">
      <selection activeCell="C66" sqref="C66"/>
    </sheetView>
  </sheetViews>
  <sheetFormatPr defaultColWidth="10.7109375" defaultRowHeight="12" customHeight="1"/>
  <cols>
    <col min="1" max="1" width="2.7109375" style="56" customWidth="1"/>
    <col min="2" max="2" width="2.28515625" style="39" customWidth="1"/>
    <col min="3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140625" style="39" customWidth="1"/>
    <col min="9" max="9" width="4.7109375" style="39" customWidth="1"/>
    <col min="10" max="10" width="4.7109375" style="34" customWidth="1"/>
    <col min="11" max="11" width="13.42578125" style="145" bestFit="1" customWidth="1"/>
    <col min="12" max="12" width="4.28515625" style="39" customWidth="1"/>
    <col min="13" max="13" width="3.5703125" style="39" customWidth="1"/>
    <col min="14" max="14" width="3.28515625" style="39" customWidth="1"/>
    <col min="15" max="15" width="15" style="38" customWidth="1"/>
    <col min="16" max="21" width="10.7109375" style="39" customWidth="1"/>
    <col min="22" max="16384" width="10.7109375" style="39"/>
  </cols>
  <sheetData>
    <row r="1" spans="1:18" s="58" customFormat="1" ht="12" customHeight="1">
      <c r="A1" s="287" t="s">
        <v>44</v>
      </c>
      <c r="B1" s="287"/>
      <c r="C1" s="287"/>
      <c r="D1" s="287"/>
      <c r="E1" s="287"/>
      <c r="F1" s="148"/>
      <c r="J1" s="149"/>
      <c r="K1" s="252"/>
      <c r="O1" s="48"/>
      <c r="P1" s="49"/>
      <c r="Q1" s="50"/>
    </row>
    <row r="2" spans="1:18" ht="12" customHeight="1">
      <c r="A2" s="288"/>
      <c r="B2" s="288"/>
      <c r="C2" s="288"/>
      <c r="D2" s="288"/>
      <c r="E2" s="288"/>
      <c r="G2" s="8"/>
      <c r="K2" s="39"/>
      <c r="O2" s="52" t="s">
        <v>14</v>
      </c>
      <c r="P2" s="53"/>
      <c r="Q2" s="54"/>
    </row>
    <row r="3" spans="1:18" ht="11.25">
      <c r="A3" s="288"/>
      <c r="B3" s="288"/>
      <c r="C3" s="288"/>
      <c r="D3" s="288"/>
      <c r="E3" s="288"/>
      <c r="G3" s="8" t="s">
        <v>167</v>
      </c>
      <c r="K3" s="39"/>
      <c r="O3" s="280" t="s">
        <v>153</v>
      </c>
      <c r="P3" s="281"/>
      <c r="Q3" s="282"/>
    </row>
    <row r="4" spans="1:18" ht="12" customHeight="1">
      <c r="A4" s="288"/>
      <c r="B4" s="288"/>
      <c r="C4" s="288"/>
      <c r="D4" s="288"/>
      <c r="E4" s="288"/>
      <c r="G4" s="9"/>
      <c r="K4" s="39"/>
      <c r="O4" s="55"/>
      <c r="P4" s="53"/>
      <c r="Q4" s="54"/>
    </row>
    <row r="5" spans="1:18" ht="12" customHeight="1">
      <c r="K5" s="39"/>
      <c r="O5" s="283" t="s">
        <v>154</v>
      </c>
      <c r="P5" s="284"/>
      <c r="Q5" s="285"/>
    </row>
    <row r="6" spans="1:18" ht="12" customHeight="1">
      <c r="G6" s="8" t="s">
        <v>46</v>
      </c>
      <c r="K6" s="39"/>
      <c r="O6" s="272" t="s">
        <v>155</v>
      </c>
      <c r="P6" s="273"/>
      <c r="Q6" s="274"/>
    </row>
    <row r="7" spans="1:18" ht="12" customHeight="1">
      <c r="A7" s="57" t="s">
        <v>53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43</v>
      </c>
      <c r="L7" s="8"/>
      <c r="M7" s="8"/>
      <c r="O7" s="272"/>
      <c r="P7" s="273"/>
      <c r="Q7" s="274"/>
    </row>
    <row r="8" spans="1:18" ht="12" customHeight="1">
      <c r="A8" s="11"/>
      <c r="B8" s="12"/>
      <c r="C8" s="12"/>
      <c r="D8" s="63" t="s">
        <v>170</v>
      </c>
      <c r="E8" s="12"/>
      <c r="F8" s="12"/>
      <c r="G8" s="12"/>
      <c r="H8" s="14"/>
      <c r="I8" s="15"/>
      <c r="J8" s="12"/>
      <c r="K8" s="64"/>
      <c r="L8" s="65"/>
      <c r="M8" s="65"/>
      <c r="O8" s="272"/>
      <c r="P8" s="273"/>
      <c r="Q8" s="274"/>
    </row>
    <row r="9" spans="1:18" ht="12" customHeight="1" thickBot="1">
      <c r="A9" s="39"/>
      <c r="D9" s="66"/>
      <c r="E9" s="66"/>
      <c r="F9" s="66"/>
      <c r="G9" s="66"/>
      <c r="H9" s="67"/>
      <c r="I9" s="68"/>
      <c r="J9" s="65"/>
      <c r="K9" s="69" t="s">
        <v>55</v>
      </c>
      <c r="L9" s="70"/>
      <c r="M9" s="70"/>
      <c r="O9" s="275"/>
      <c r="P9" s="276"/>
      <c r="Q9" s="277"/>
    </row>
    <row r="10" spans="1:18" ht="12" customHeight="1">
      <c r="A10" s="56" t="s">
        <v>54</v>
      </c>
      <c r="B10" s="16"/>
      <c r="C10" s="16"/>
      <c r="D10" s="17"/>
      <c r="E10" s="18"/>
      <c r="F10" s="18"/>
      <c r="G10" s="18"/>
      <c r="H10" s="19"/>
      <c r="I10" s="19"/>
      <c r="J10" s="16" t="s">
        <v>9</v>
      </c>
      <c r="K10" s="71"/>
    </row>
    <row r="11" spans="1:18" ht="12" customHeight="1">
      <c r="A11" s="11"/>
      <c r="B11" s="12"/>
      <c r="C11" s="12"/>
      <c r="D11" s="72">
        <f>'YR 1'!D11</f>
        <v>0</v>
      </c>
      <c r="E11" s="20"/>
      <c r="F11" s="20"/>
      <c r="G11" s="20"/>
      <c r="H11" s="15"/>
      <c r="I11" s="15"/>
      <c r="J11" s="73" t="s">
        <v>42</v>
      </c>
      <c r="K11" s="71"/>
    </row>
    <row r="12" spans="1:18" ht="12" customHeight="1">
      <c r="A12" s="56" t="s">
        <v>56</v>
      </c>
      <c r="D12" s="70"/>
      <c r="E12" s="70"/>
      <c r="F12" s="70"/>
      <c r="G12" s="70"/>
      <c r="H12" s="74"/>
      <c r="I12" s="9" t="s">
        <v>16</v>
      </c>
      <c r="J12" s="75"/>
      <c r="K12" s="76"/>
      <c r="L12" s="65"/>
      <c r="M12" s="65"/>
      <c r="P12" s="279"/>
      <c r="Q12" s="279"/>
    </row>
    <row r="13" spans="1:18" ht="12" customHeight="1">
      <c r="A13" s="56" t="s">
        <v>57</v>
      </c>
      <c r="D13" s="70"/>
      <c r="E13" s="70"/>
      <c r="F13" s="70"/>
      <c r="G13" s="70"/>
      <c r="H13" s="77"/>
      <c r="I13" s="78" t="s">
        <v>58</v>
      </c>
      <c r="J13" s="79"/>
      <c r="K13" s="80" t="s">
        <v>59</v>
      </c>
      <c r="L13" s="9"/>
      <c r="M13" s="9"/>
      <c r="P13" s="8" t="s">
        <v>37</v>
      </c>
      <c r="Q13" s="8" t="s">
        <v>10</v>
      </c>
    </row>
    <row r="14" spans="1:18" ht="12" customHeight="1">
      <c r="B14" s="81"/>
      <c r="C14" s="81"/>
      <c r="D14" s="82"/>
      <c r="E14" s="82"/>
      <c r="F14" s="82"/>
      <c r="G14" s="82"/>
      <c r="H14" s="83" t="s">
        <v>60</v>
      </c>
      <c r="I14" s="84" t="s">
        <v>61</v>
      </c>
      <c r="J14" s="84" t="s">
        <v>62</v>
      </c>
      <c r="K14" s="85"/>
      <c r="L14" s="9"/>
      <c r="M14" s="9"/>
      <c r="P14" s="8" t="s">
        <v>63</v>
      </c>
      <c r="Q14" s="8" t="s">
        <v>11</v>
      </c>
      <c r="R14" s="86" t="s">
        <v>126</v>
      </c>
    </row>
    <row r="15" spans="1:18" ht="12" customHeight="1">
      <c r="A15" s="87">
        <v>1</v>
      </c>
      <c r="B15" s="21"/>
      <c r="C15" s="22"/>
      <c r="D15" s="150">
        <f>D11</f>
        <v>0</v>
      </c>
      <c r="E15" s="89"/>
      <c r="F15" s="89"/>
      <c r="G15" s="89"/>
      <c r="H15" s="64"/>
      <c r="I15" s="64"/>
      <c r="J15" s="64"/>
      <c r="K15" s="90">
        <f t="shared" ref="K15:K24" si="0">(IF(R15=12, (P15*H15),0)+IF(R15&lt;12, (P15*(I15+J15)),0))</f>
        <v>0</v>
      </c>
      <c r="L15" s="29"/>
      <c r="M15" s="29"/>
      <c r="N15" s="39" t="s">
        <v>20</v>
      </c>
      <c r="O15" s="151">
        <f>D15</f>
        <v>0</v>
      </c>
      <c r="P15" s="152">
        <f>Q15/R15</f>
        <v>0</v>
      </c>
      <c r="Q15" s="121">
        <f>'YR 1'!Q15*1.03</f>
        <v>0</v>
      </c>
      <c r="R15" s="64">
        <v>9</v>
      </c>
    </row>
    <row r="16" spans="1:18" ht="12" customHeight="1">
      <c r="A16" s="87">
        <v>2</v>
      </c>
      <c r="B16" s="21"/>
      <c r="C16" s="22"/>
      <c r="D16" s="153">
        <f>'YR 1'!D16</f>
        <v>0</v>
      </c>
      <c r="E16" s="89"/>
      <c r="F16" s="89"/>
      <c r="G16" s="89"/>
      <c r="H16" s="64"/>
      <c r="I16" s="64"/>
      <c r="J16" s="64"/>
      <c r="K16" s="90">
        <f t="shared" si="0"/>
        <v>0</v>
      </c>
      <c r="L16" s="29"/>
      <c r="M16" s="29"/>
      <c r="N16" s="39" t="s">
        <v>21</v>
      </c>
      <c r="O16" s="151">
        <f>D16</f>
        <v>0</v>
      </c>
      <c r="P16" s="152">
        <f>Q16/R16</f>
        <v>0</v>
      </c>
      <c r="Q16" s="121">
        <f>'YR 1'!Q16*1.03</f>
        <v>0</v>
      </c>
      <c r="R16" s="64">
        <v>9</v>
      </c>
    </row>
    <row r="17" spans="1:18" ht="12" customHeight="1">
      <c r="A17" s="87">
        <v>3</v>
      </c>
      <c r="B17" s="21"/>
      <c r="C17" s="22"/>
      <c r="D17" s="153">
        <f>'YR 1'!D17</f>
        <v>0</v>
      </c>
      <c r="E17" s="89"/>
      <c r="F17" s="89"/>
      <c r="G17" s="89"/>
      <c r="H17" s="64"/>
      <c r="I17" s="64"/>
      <c r="J17" s="64"/>
      <c r="K17" s="90">
        <f t="shared" si="0"/>
        <v>0</v>
      </c>
      <c r="L17" s="29"/>
      <c r="M17" s="29"/>
      <c r="N17" s="39" t="s">
        <v>21</v>
      </c>
      <c r="O17" s="151">
        <f t="shared" ref="O17:O24" si="1">D17</f>
        <v>0</v>
      </c>
      <c r="P17" s="152">
        <f t="shared" ref="P17:P24" si="2">Q17/R17</f>
        <v>0</v>
      </c>
      <c r="Q17" s="121">
        <f>'YR 1'!Q17*1.03</f>
        <v>0</v>
      </c>
      <c r="R17" s="64">
        <v>9</v>
      </c>
    </row>
    <row r="18" spans="1:18" ht="12" customHeight="1">
      <c r="A18" s="87">
        <v>4</v>
      </c>
      <c r="B18" s="21"/>
      <c r="C18" s="22"/>
      <c r="D18" s="153">
        <f>'YR 1'!D18</f>
        <v>0</v>
      </c>
      <c r="E18" s="89"/>
      <c r="F18" s="89"/>
      <c r="G18" s="89"/>
      <c r="H18" s="64"/>
      <c r="I18" s="64"/>
      <c r="J18" s="64"/>
      <c r="K18" s="90">
        <f t="shared" si="0"/>
        <v>0</v>
      </c>
      <c r="L18" s="29"/>
      <c r="M18" s="29"/>
      <c r="N18" s="39" t="s">
        <v>21</v>
      </c>
      <c r="O18" s="151">
        <f t="shared" si="1"/>
        <v>0</v>
      </c>
      <c r="P18" s="152">
        <f t="shared" si="2"/>
        <v>0</v>
      </c>
      <c r="Q18" s="121">
        <f>'YR 1'!Q18*1.03</f>
        <v>0</v>
      </c>
      <c r="R18" s="64">
        <v>9</v>
      </c>
    </row>
    <row r="19" spans="1:18" ht="12" customHeight="1">
      <c r="A19" s="87">
        <v>5</v>
      </c>
      <c r="B19" s="21"/>
      <c r="C19" s="22"/>
      <c r="D19" s="153">
        <f>'YR 1'!D19</f>
        <v>0</v>
      </c>
      <c r="E19" s="89"/>
      <c r="F19" s="89"/>
      <c r="G19" s="89"/>
      <c r="H19" s="64"/>
      <c r="I19" s="64"/>
      <c r="J19" s="64"/>
      <c r="K19" s="90">
        <f t="shared" si="0"/>
        <v>0</v>
      </c>
      <c r="L19" s="29"/>
      <c r="M19" s="29"/>
      <c r="N19" s="39" t="s">
        <v>21</v>
      </c>
      <c r="O19" s="151">
        <f t="shared" si="1"/>
        <v>0</v>
      </c>
      <c r="P19" s="152">
        <f t="shared" si="2"/>
        <v>0</v>
      </c>
      <c r="Q19" s="121">
        <f>'YR 1'!Q19*1.03</f>
        <v>0</v>
      </c>
      <c r="R19" s="64">
        <v>9</v>
      </c>
    </row>
    <row r="20" spans="1:18" ht="12" customHeight="1">
      <c r="A20" s="87">
        <v>6</v>
      </c>
      <c r="B20" s="21"/>
      <c r="C20" s="22"/>
      <c r="D20" s="153">
        <f>'YR 1'!D20</f>
        <v>0</v>
      </c>
      <c r="E20" s="89"/>
      <c r="F20" s="89"/>
      <c r="G20" s="89"/>
      <c r="H20" s="64"/>
      <c r="I20" s="64"/>
      <c r="J20" s="64"/>
      <c r="K20" s="90">
        <f t="shared" si="0"/>
        <v>0</v>
      </c>
      <c r="L20" s="29"/>
      <c r="M20" s="29"/>
      <c r="N20" s="39" t="s">
        <v>21</v>
      </c>
      <c r="O20" s="151">
        <f t="shared" si="1"/>
        <v>0</v>
      </c>
      <c r="P20" s="152">
        <f t="shared" si="2"/>
        <v>0</v>
      </c>
      <c r="Q20" s="121">
        <f>'YR 1'!Q20*1.03</f>
        <v>0</v>
      </c>
      <c r="R20" s="64">
        <v>9</v>
      </c>
    </row>
    <row r="21" spans="1:18" ht="12" customHeight="1">
      <c r="A21" s="87">
        <v>7</v>
      </c>
      <c r="B21" s="21"/>
      <c r="C21" s="22"/>
      <c r="D21" s="153">
        <f>'YR 1'!D21</f>
        <v>0</v>
      </c>
      <c r="E21" s="89"/>
      <c r="F21" s="89"/>
      <c r="G21" s="89"/>
      <c r="H21" s="64"/>
      <c r="I21" s="64"/>
      <c r="J21" s="64"/>
      <c r="K21" s="90">
        <f t="shared" si="0"/>
        <v>0</v>
      </c>
      <c r="L21" s="29"/>
      <c r="M21" s="29"/>
      <c r="N21" s="39" t="s">
        <v>21</v>
      </c>
      <c r="O21" s="151">
        <f t="shared" si="1"/>
        <v>0</v>
      </c>
      <c r="P21" s="152">
        <f t="shared" si="2"/>
        <v>0</v>
      </c>
      <c r="Q21" s="121">
        <f>'YR 1'!Q21*1.03</f>
        <v>0</v>
      </c>
      <c r="R21" s="64">
        <v>9</v>
      </c>
    </row>
    <row r="22" spans="1:18" ht="12" customHeight="1">
      <c r="A22" s="87">
        <v>8</v>
      </c>
      <c r="B22" s="21"/>
      <c r="C22" s="22"/>
      <c r="D22" s="153">
        <f>'YR 1'!D22</f>
        <v>0</v>
      </c>
      <c r="E22" s="89"/>
      <c r="F22" s="89"/>
      <c r="G22" s="89"/>
      <c r="H22" s="64"/>
      <c r="I22" s="64"/>
      <c r="J22" s="64"/>
      <c r="K22" s="90">
        <f t="shared" si="0"/>
        <v>0</v>
      </c>
      <c r="L22" s="29"/>
      <c r="M22" s="29"/>
      <c r="N22" s="39" t="s">
        <v>21</v>
      </c>
      <c r="O22" s="151">
        <f t="shared" si="1"/>
        <v>0</v>
      </c>
      <c r="P22" s="152">
        <f t="shared" si="2"/>
        <v>0</v>
      </c>
      <c r="Q22" s="121">
        <f>'YR 1'!Q22*1.03</f>
        <v>0</v>
      </c>
      <c r="R22" s="64">
        <v>9</v>
      </c>
    </row>
    <row r="23" spans="1:18" ht="12" customHeight="1">
      <c r="A23" s="87">
        <v>9</v>
      </c>
      <c r="B23" s="21"/>
      <c r="C23" s="22"/>
      <c r="D23" s="153">
        <f>'YR 1'!D23</f>
        <v>0</v>
      </c>
      <c r="E23" s="89"/>
      <c r="F23" s="89"/>
      <c r="G23" s="89"/>
      <c r="H23" s="64"/>
      <c r="I23" s="64"/>
      <c r="J23" s="64"/>
      <c r="K23" s="90">
        <f t="shared" si="0"/>
        <v>0</v>
      </c>
      <c r="L23" s="29"/>
      <c r="M23" s="29"/>
      <c r="N23" s="39" t="s">
        <v>21</v>
      </c>
      <c r="O23" s="151">
        <f t="shared" si="1"/>
        <v>0</v>
      </c>
      <c r="P23" s="152">
        <f t="shared" si="2"/>
        <v>0</v>
      </c>
      <c r="Q23" s="121">
        <f>'YR 1'!Q23*1.03</f>
        <v>0</v>
      </c>
      <c r="R23" s="64">
        <v>9</v>
      </c>
    </row>
    <row r="24" spans="1:18" ht="12" customHeight="1">
      <c r="A24" s="87">
        <v>10</v>
      </c>
      <c r="B24" s="21"/>
      <c r="C24" s="22"/>
      <c r="D24" s="153">
        <f>'YR 1'!D24</f>
        <v>0</v>
      </c>
      <c r="E24" s="89"/>
      <c r="F24" s="89"/>
      <c r="G24" s="89"/>
      <c r="H24" s="64"/>
      <c r="I24" s="64"/>
      <c r="J24" s="64"/>
      <c r="K24" s="90">
        <f t="shared" si="0"/>
        <v>0</v>
      </c>
      <c r="L24" s="29"/>
      <c r="M24" s="29"/>
      <c r="N24" s="39" t="s">
        <v>21</v>
      </c>
      <c r="O24" s="151">
        <f t="shared" si="1"/>
        <v>0</v>
      </c>
      <c r="P24" s="152">
        <f t="shared" si="2"/>
        <v>0</v>
      </c>
      <c r="Q24" s="121">
        <f>'YR 1'!Q24*1.03</f>
        <v>0</v>
      </c>
      <c r="R24" s="64">
        <v>9</v>
      </c>
    </row>
    <row r="25" spans="1:18" ht="12" customHeight="1">
      <c r="A25" s="87"/>
      <c r="B25" s="22"/>
      <c r="C25" s="22"/>
      <c r="D25" s="146" t="s">
        <v>52</v>
      </c>
      <c r="E25" s="100"/>
      <c r="F25" s="100"/>
      <c r="G25" s="96"/>
      <c r="H25" s="64"/>
      <c r="I25" s="98"/>
      <c r="J25" s="98"/>
      <c r="K25" s="90">
        <f>((H25)*P25)</f>
        <v>0</v>
      </c>
      <c r="L25" s="29"/>
      <c r="M25" s="29"/>
      <c r="O25" s="146" t="s">
        <v>38</v>
      </c>
      <c r="P25" s="152">
        <f t="shared" ref="P25:P32" si="3">Q25/12</f>
        <v>0</v>
      </c>
      <c r="Q25" s="121">
        <f>'YR 1'!Q25*1.03</f>
        <v>0</v>
      </c>
      <c r="R25" s="99"/>
    </row>
    <row r="26" spans="1:18" ht="12" customHeight="1">
      <c r="A26" s="87"/>
      <c r="B26" s="22"/>
      <c r="C26" s="22"/>
      <c r="D26" s="146" t="s">
        <v>52</v>
      </c>
      <c r="E26" s="89"/>
      <c r="F26" s="89"/>
      <c r="G26" s="97"/>
      <c r="H26" s="64"/>
      <c r="I26" s="98"/>
      <c r="J26" s="98"/>
      <c r="K26" s="90">
        <f>((H26)*P26)</f>
        <v>0</v>
      </c>
      <c r="L26" s="29"/>
      <c r="M26" s="29"/>
      <c r="O26" s="146" t="s">
        <v>38</v>
      </c>
      <c r="P26" s="152">
        <f>Q26/12</f>
        <v>0</v>
      </c>
      <c r="Q26" s="121">
        <f>'YR 1'!Q26*1.03</f>
        <v>0</v>
      </c>
      <c r="R26" s="99"/>
    </row>
    <row r="27" spans="1:18" ht="12" customHeight="1">
      <c r="A27" s="87"/>
      <c r="B27" s="22"/>
      <c r="C27" s="22"/>
      <c r="D27" s="146" t="s">
        <v>52</v>
      </c>
      <c r="E27" s="89"/>
      <c r="F27" s="89"/>
      <c r="G27" s="97"/>
      <c r="H27" s="64"/>
      <c r="I27" s="98"/>
      <c r="J27" s="98"/>
      <c r="K27" s="90">
        <f>((H27)*P27)</f>
        <v>0</v>
      </c>
      <c r="L27" s="29"/>
      <c r="M27" s="29"/>
      <c r="O27" s="146" t="s">
        <v>38</v>
      </c>
      <c r="P27" s="152">
        <f>Q27/12</f>
        <v>0</v>
      </c>
      <c r="Q27" s="121">
        <f>'YR 1'!Q27*1.03</f>
        <v>0</v>
      </c>
      <c r="R27" s="99"/>
    </row>
    <row r="28" spans="1:18" ht="12" customHeight="1" thickBot="1">
      <c r="A28" s="87"/>
      <c r="B28" s="22"/>
      <c r="C28" s="22"/>
      <c r="D28" s="146" t="s">
        <v>52</v>
      </c>
      <c r="E28" s="89"/>
      <c r="F28" s="89"/>
      <c r="G28" s="97"/>
      <c r="H28" s="64"/>
      <c r="I28" s="98"/>
      <c r="J28" s="98"/>
      <c r="K28" s="90">
        <f>((H28)*P28)</f>
        <v>0</v>
      </c>
      <c r="L28" s="29"/>
      <c r="M28" s="29"/>
      <c r="O28" s="146" t="s">
        <v>38</v>
      </c>
      <c r="P28" s="152">
        <f>Q28/12</f>
        <v>0</v>
      </c>
      <c r="Q28" s="121">
        <f>'YR 1'!Q28*1.03</f>
        <v>0</v>
      </c>
      <c r="R28" s="99"/>
    </row>
    <row r="29" spans="1:18" ht="12" customHeight="1" thickBot="1">
      <c r="A29" s="101">
        <v>11</v>
      </c>
      <c r="B29" s="24"/>
      <c r="C29" s="58" t="s">
        <v>66</v>
      </c>
      <c r="D29" s="102"/>
      <c r="E29" s="102"/>
      <c r="F29" s="102"/>
      <c r="G29" s="102"/>
      <c r="H29" s="64"/>
      <c r="I29" s="98"/>
      <c r="J29" s="98"/>
      <c r="K29" s="90">
        <f>P30*H29</f>
        <v>0</v>
      </c>
      <c r="L29" s="29"/>
      <c r="M29" s="29"/>
      <c r="O29" s="38" t="s">
        <v>64</v>
      </c>
      <c r="P29" s="154">
        <f t="shared" si="3"/>
        <v>0</v>
      </c>
      <c r="Q29" s="121"/>
      <c r="R29" s="99"/>
    </row>
    <row r="30" spans="1:18" ht="12" customHeight="1">
      <c r="A30" s="87">
        <v>12</v>
      </c>
      <c r="B30" s="66" t="s">
        <v>67</v>
      </c>
      <c r="C30" s="25"/>
      <c r="D30" s="102" t="s">
        <v>68</v>
      </c>
      <c r="E30" s="102"/>
      <c r="F30" s="102"/>
      <c r="G30" s="102"/>
      <c r="H30" s="155">
        <f>SUM(H15:H29)</f>
        <v>0</v>
      </c>
      <c r="I30" s="155">
        <f>SUM(I15:I29)</f>
        <v>0</v>
      </c>
      <c r="J30" s="155">
        <f>SUM(J15:J29)</f>
        <v>0</v>
      </c>
      <c r="K30" s="106">
        <f>SUM(K15:K29)</f>
        <v>0</v>
      </c>
      <c r="L30" s="34"/>
      <c r="M30" s="34"/>
      <c r="O30" s="38" t="s">
        <v>5</v>
      </c>
      <c r="P30" s="154">
        <f t="shared" si="3"/>
        <v>0</v>
      </c>
      <c r="Q30" s="121">
        <f>'YR 1'!Q30</f>
        <v>0</v>
      </c>
      <c r="R30" s="99"/>
    </row>
    <row r="31" spans="1:18" ht="12" customHeight="1" thickBot="1">
      <c r="A31" s="101" t="s">
        <v>69</v>
      </c>
      <c r="B31" s="58" t="s">
        <v>70</v>
      </c>
      <c r="C31" s="58"/>
      <c r="D31" s="102"/>
      <c r="E31" s="102"/>
      <c r="F31" s="102"/>
      <c r="G31" s="102"/>
      <c r="H31" s="104"/>
      <c r="I31" s="104"/>
      <c r="J31" s="104"/>
      <c r="K31" s="104"/>
      <c r="L31" s="34"/>
      <c r="M31" s="34"/>
      <c r="O31" s="38" t="s">
        <v>6</v>
      </c>
      <c r="P31" s="154">
        <f t="shared" si="3"/>
        <v>0</v>
      </c>
      <c r="Q31" s="121">
        <f>'YR 1'!Q31</f>
        <v>0</v>
      </c>
      <c r="R31" s="99"/>
    </row>
    <row r="32" spans="1:18" ht="12" customHeight="1" thickBot="1">
      <c r="A32" s="101" t="s">
        <v>8</v>
      </c>
      <c r="B32" s="26"/>
      <c r="C32" s="58" t="s">
        <v>102</v>
      </c>
      <c r="D32" s="105"/>
      <c r="E32" s="102"/>
      <c r="F32" s="102"/>
      <c r="G32" s="102"/>
      <c r="H32" s="64"/>
      <c r="I32" s="98"/>
      <c r="J32" s="98"/>
      <c r="K32" s="156"/>
      <c r="L32" s="29"/>
      <c r="M32" s="29"/>
      <c r="O32" s="38" t="s">
        <v>18</v>
      </c>
      <c r="P32" s="154">
        <f t="shared" si="3"/>
        <v>0</v>
      </c>
      <c r="Q32" s="121">
        <f>'YR 1'!Q32</f>
        <v>0</v>
      </c>
      <c r="R32" s="99"/>
    </row>
    <row r="33" spans="1:18" ht="12" customHeight="1" thickBot="1">
      <c r="A33" s="101" t="s">
        <v>74</v>
      </c>
      <c r="B33" s="27"/>
      <c r="C33" s="58" t="s">
        <v>75</v>
      </c>
      <c r="D33" s="102"/>
      <c r="E33" s="102"/>
      <c r="F33" s="61"/>
      <c r="G33" s="61"/>
      <c r="H33" s="64"/>
      <c r="I33" s="98"/>
      <c r="J33" s="98"/>
      <c r="K33" s="156">
        <f>(P31*H33)*B33</f>
        <v>0</v>
      </c>
      <c r="L33" s="29"/>
      <c r="M33" s="29"/>
    </row>
    <row r="34" spans="1:18" ht="12" customHeight="1" thickBot="1">
      <c r="A34" s="101" t="s">
        <v>76</v>
      </c>
      <c r="B34" s="27"/>
      <c r="C34" s="58" t="s">
        <v>77</v>
      </c>
      <c r="D34" s="102"/>
      <c r="E34" s="102"/>
      <c r="F34" s="147">
        <f>Q29/12</f>
        <v>0</v>
      </c>
      <c r="G34" s="28" t="s">
        <v>12</v>
      </c>
      <c r="H34" s="64"/>
      <c r="I34" s="64"/>
      <c r="J34" s="64"/>
      <c r="K34" s="156">
        <f>B34*F34*H34</f>
        <v>0</v>
      </c>
      <c r="L34" s="29"/>
      <c r="M34" s="29"/>
    </row>
    <row r="35" spans="1:18" ht="12" customHeight="1" thickBot="1">
      <c r="A35" s="101" t="s">
        <v>78</v>
      </c>
      <c r="B35" s="26"/>
      <c r="C35" s="58" t="s">
        <v>79</v>
      </c>
      <c r="D35" s="102"/>
      <c r="E35" s="102"/>
      <c r="F35" s="70"/>
      <c r="G35" s="102"/>
      <c r="H35" s="64"/>
      <c r="I35" s="107" t="s">
        <v>39</v>
      </c>
      <c r="J35" s="107">
        <v>0</v>
      </c>
      <c r="K35" s="156">
        <f>B35*(Rates!B22*Rates!B23)*'YR 1'!H35</f>
        <v>0</v>
      </c>
      <c r="L35" s="29"/>
      <c r="M35" s="29"/>
      <c r="O35" s="29"/>
      <c r="P35" s="30" t="s">
        <v>73</v>
      </c>
      <c r="Q35" s="9"/>
    </row>
    <row r="36" spans="1:18" ht="12" customHeight="1" thickBot="1">
      <c r="A36" s="101" t="s">
        <v>80</v>
      </c>
      <c r="B36" s="26"/>
      <c r="C36" s="58" t="s">
        <v>81</v>
      </c>
      <c r="D36" s="102"/>
      <c r="E36" s="102"/>
      <c r="F36" s="102"/>
      <c r="G36" s="102"/>
      <c r="H36" s="64"/>
      <c r="I36" s="107" t="s">
        <v>19</v>
      </c>
      <c r="J36" s="107"/>
      <c r="K36" s="156">
        <f>Q32/12*B36*H36</f>
        <v>0</v>
      </c>
      <c r="L36" s="29"/>
      <c r="M36" s="29"/>
      <c r="N36" s="39" t="s">
        <v>20</v>
      </c>
      <c r="O36" s="239">
        <f>D11</f>
        <v>0</v>
      </c>
      <c r="P36" s="157">
        <f>IF(R15&gt;9, (H15*Rates!B13+P15*H15*Rates!B4), ((I15*P15)*Rates!B4)+(I15*Rates!B12)+((J15*P15)*Rates!B4))</f>
        <v>0</v>
      </c>
      <c r="Q36" s="29"/>
      <c r="R36" s="108"/>
    </row>
    <row r="37" spans="1:18" ht="12" customHeight="1" thickBot="1">
      <c r="A37" s="101" t="s">
        <v>65</v>
      </c>
      <c r="B37" s="31"/>
      <c r="C37" s="58" t="s">
        <v>82</v>
      </c>
      <c r="D37" s="102"/>
      <c r="E37" s="102"/>
      <c r="F37" s="102"/>
      <c r="G37" s="102"/>
      <c r="H37" s="109"/>
      <c r="I37" s="110"/>
      <c r="J37" s="58"/>
      <c r="K37" s="90">
        <f>(P30*H37)*B37</f>
        <v>0</v>
      </c>
      <c r="L37" s="29"/>
      <c r="M37" s="29"/>
      <c r="N37" s="39" t="s">
        <v>21</v>
      </c>
      <c r="O37" s="239">
        <f>D16</f>
        <v>0</v>
      </c>
      <c r="P37" s="157">
        <f>IF(R16&gt;9, (H16*Rates!B13+P16*H16*Rates!B4), ((I16*P16)*Rates!B4)+(I16*Rates!B12)+((J16*P16)*Rates!B4))</f>
        <v>0</v>
      </c>
      <c r="Q37" s="29"/>
      <c r="R37" s="108"/>
    </row>
    <row r="38" spans="1:18" ht="12" customHeight="1" thickBot="1">
      <c r="A38" s="101"/>
      <c r="B38" s="58" t="s">
        <v>83</v>
      </c>
      <c r="C38" s="58"/>
      <c r="D38" s="102"/>
      <c r="E38" s="102"/>
      <c r="F38" s="102"/>
      <c r="G38" s="102"/>
      <c r="H38" s="111"/>
      <c r="I38" s="110"/>
      <c r="J38" s="58"/>
      <c r="K38" s="158">
        <f>SUM(K30:K37)</f>
        <v>0</v>
      </c>
      <c r="L38" s="34"/>
      <c r="M38" s="34"/>
      <c r="N38" s="39" t="s">
        <v>21</v>
      </c>
      <c r="O38" s="239">
        <f t="shared" ref="O38:O45" si="4">D17</f>
        <v>0</v>
      </c>
      <c r="P38" s="157">
        <f>IF(R17&gt;9, (H17*Rates!B13+P17*H17*Rates!B4), ((I17*P17)*Rates!B4)+(I17*Rates!B12)+((J17*P17)*Rates!B4))</f>
        <v>0</v>
      </c>
      <c r="Q38" s="29"/>
      <c r="R38" s="108"/>
    </row>
    <row r="39" spans="1:18" ht="12" customHeight="1" thickBot="1">
      <c r="A39" s="101" t="s">
        <v>84</v>
      </c>
      <c r="B39" s="58" t="s">
        <v>85</v>
      </c>
      <c r="C39" s="58"/>
      <c r="D39" s="59"/>
      <c r="E39" s="59"/>
      <c r="F39" s="32"/>
      <c r="G39" s="32"/>
      <c r="H39" s="58"/>
      <c r="I39" s="110"/>
      <c r="J39" s="58"/>
      <c r="K39" s="159">
        <f>P55</f>
        <v>0</v>
      </c>
      <c r="L39" s="29"/>
      <c r="M39" s="29"/>
      <c r="N39" s="39" t="s">
        <v>21</v>
      </c>
      <c r="O39" s="239">
        <f t="shared" si="4"/>
        <v>0</v>
      </c>
      <c r="P39" s="157">
        <f>IF(R18&gt;9, (H18*Rates!B13+P18*H18*Rates!B4), ((I18*P18)*Rates!B4)+(I18*Rates!B12)+((J18*P18)*Rates!B4))</f>
        <v>0</v>
      </c>
      <c r="Q39" s="29"/>
      <c r="R39" s="108"/>
    </row>
    <row r="40" spans="1:18" ht="12" customHeight="1" thickBot="1">
      <c r="A40" s="112"/>
      <c r="B40" s="113" t="s">
        <v>86</v>
      </c>
      <c r="C40" s="114"/>
      <c r="D40" s="115"/>
      <c r="E40" s="115"/>
      <c r="F40" s="115"/>
      <c r="G40" s="115"/>
      <c r="H40" s="114"/>
      <c r="I40" s="114"/>
      <c r="J40" s="114"/>
      <c r="K40" s="158">
        <f>SUM(K38:K39)</f>
        <v>0</v>
      </c>
      <c r="L40" s="34"/>
      <c r="M40" s="34"/>
      <c r="N40" s="39" t="s">
        <v>21</v>
      </c>
      <c r="O40" s="239">
        <f t="shared" si="4"/>
        <v>0</v>
      </c>
      <c r="P40" s="157">
        <f>IF(R19&gt;9, (H19*Rates!B13+P19*H19*Rates!B4), ((I19*P19)*Rates!B4)+(I19*Rates!B12)+((J19*P19)*Rates!B4))</f>
        <v>0</v>
      </c>
      <c r="Q40" s="29"/>
      <c r="R40" s="108"/>
    </row>
    <row r="41" spans="1:18" ht="12" customHeight="1" thickBot="1">
      <c r="A41" s="56" t="s">
        <v>87</v>
      </c>
      <c r="B41" s="39" t="s">
        <v>88</v>
      </c>
      <c r="D41" s="66"/>
      <c r="E41" s="66"/>
      <c r="F41" s="66"/>
      <c r="G41" s="66"/>
      <c r="I41" s="116"/>
      <c r="J41" s="39"/>
      <c r="K41" s="104"/>
      <c r="L41" s="34"/>
      <c r="M41" s="34"/>
      <c r="N41" s="39" t="s">
        <v>21</v>
      </c>
      <c r="O41" s="239">
        <f t="shared" si="4"/>
        <v>0</v>
      </c>
      <c r="P41" s="157">
        <f>IF(R20&gt;9, (H20*Rates!B13+P20*H20*Rates!B4), ((I20*P20)*Rates!B4)+(I20*Rates!B12)+((J20*P20)*Rates!B4))</f>
        <v>0</v>
      </c>
      <c r="Q41" s="29"/>
      <c r="R41" s="108"/>
    </row>
    <row r="42" spans="1:18" ht="12" customHeight="1" thickBot="1">
      <c r="A42" s="33"/>
      <c r="B42" s="16"/>
      <c r="C42" s="16"/>
      <c r="D42" s="18" t="s">
        <v>3</v>
      </c>
      <c r="E42" s="18"/>
      <c r="F42" s="18"/>
      <c r="G42" s="18" t="s">
        <v>4</v>
      </c>
      <c r="H42" s="16"/>
      <c r="I42" s="19"/>
      <c r="J42" s="16"/>
      <c r="K42" s="104"/>
      <c r="L42" s="34"/>
      <c r="M42" s="34"/>
      <c r="N42" s="39" t="s">
        <v>21</v>
      </c>
      <c r="O42" s="239">
        <f t="shared" si="4"/>
        <v>0</v>
      </c>
      <c r="P42" s="157">
        <f>IF(R21&gt;9, (H21*Rates!B13+P21*H21*Rates!B4), ((I21*P21)*Rates!B4)+(I21*Rates!B12)+((J21*P21)*Rates!B4))</f>
        <v>0</v>
      </c>
      <c r="Q42" s="29"/>
      <c r="R42" s="108"/>
    </row>
    <row r="43" spans="1:18" ht="12" customHeight="1" thickBot="1">
      <c r="A43" s="33"/>
      <c r="B43" s="16"/>
      <c r="C43" s="16"/>
      <c r="D43" s="72"/>
      <c r="E43" s="18"/>
      <c r="F43" s="39"/>
      <c r="G43" s="92"/>
      <c r="H43" s="117" t="s">
        <v>2</v>
      </c>
      <c r="I43" s="19"/>
      <c r="J43" s="16"/>
      <c r="K43" s="104"/>
      <c r="L43" s="34"/>
      <c r="M43" s="34"/>
      <c r="N43" s="39" t="s">
        <v>21</v>
      </c>
      <c r="O43" s="239">
        <f t="shared" si="4"/>
        <v>0</v>
      </c>
      <c r="P43" s="157">
        <f>IF(R22&gt;9, (H22*Rates!B13+P22*H22*Rates!B4), ((I22*P22)*Rates!B4)+(I22*Rates!B12)+((J22*P22)*Rates!B4))</f>
        <v>0</v>
      </c>
      <c r="Q43" s="29"/>
      <c r="R43" s="108"/>
    </row>
    <row r="44" spans="1:18" ht="12" customHeight="1" thickBot="1">
      <c r="A44" s="33"/>
      <c r="B44" s="16"/>
      <c r="C44" s="16"/>
      <c r="D44" s="94"/>
      <c r="E44" s="31"/>
      <c r="F44" s="31"/>
      <c r="G44" s="121"/>
      <c r="H44" s="18"/>
      <c r="I44" s="18"/>
      <c r="J44" s="18"/>
      <c r="K44" s="104"/>
      <c r="L44" s="34"/>
      <c r="M44" s="34"/>
      <c r="N44" s="39" t="s">
        <v>21</v>
      </c>
      <c r="O44" s="239">
        <f t="shared" si="4"/>
        <v>0</v>
      </c>
      <c r="P44" s="157">
        <f>IF(R23&gt;9, (H23*Rates!B13+P23*H23*Rates!B4), ((I23*P23)*Rates!B4)+(I23*Rates!B12)+((J23*P23)*Rates!B4))</f>
        <v>0</v>
      </c>
      <c r="Q44" s="29"/>
      <c r="R44" s="108"/>
    </row>
    <row r="45" spans="1:18" ht="12" customHeight="1" thickBot="1">
      <c r="A45" s="33"/>
      <c r="B45" s="16"/>
      <c r="C45" s="16"/>
      <c r="D45" s="94"/>
      <c r="E45" s="31"/>
      <c r="F45" s="31"/>
      <c r="G45" s="121"/>
      <c r="H45" s="18"/>
      <c r="I45" s="18"/>
      <c r="J45" s="18"/>
      <c r="K45" s="104"/>
      <c r="L45" s="34"/>
      <c r="M45" s="34"/>
      <c r="N45" s="39" t="s">
        <v>21</v>
      </c>
      <c r="O45" s="239">
        <f t="shared" si="4"/>
        <v>0</v>
      </c>
      <c r="P45" s="157">
        <f>IF(R24&gt;9, (H24*Rates!B13+P24*H24*Rates!B4), ((I24*P24)*Rates!B4)+(I24*Rates!B12)+((J24*P24)*Rates!B4))</f>
        <v>0</v>
      </c>
      <c r="Q45" s="29"/>
    </row>
    <row r="46" spans="1:18" ht="12" customHeight="1" thickBot="1">
      <c r="A46" s="33"/>
      <c r="B46" s="16"/>
      <c r="C46" s="16"/>
      <c r="D46" s="94"/>
      <c r="E46" s="18"/>
      <c r="F46" s="18"/>
      <c r="G46" s="121"/>
      <c r="H46" s="18"/>
      <c r="I46" s="18"/>
      <c r="J46" s="18"/>
      <c r="K46" s="104"/>
      <c r="L46" s="34"/>
      <c r="M46" s="34"/>
      <c r="O46" s="38" t="str">
        <f>O25</f>
        <v>PostDocs W/Benefit</v>
      </c>
      <c r="P46" s="157">
        <f>(P25*H25)*Rates!B4+(H25*Rates!B13)</f>
        <v>0</v>
      </c>
      <c r="Q46" s="34">
        <f>SUM(Q36:Q45)</f>
        <v>0</v>
      </c>
    </row>
    <row r="47" spans="1:18" ht="12" customHeight="1" thickBot="1">
      <c r="A47" s="118"/>
      <c r="B47" s="119" t="s">
        <v>89</v>
      </c>
      <c r="C47" s="81"/>
      <c r="D47" s="120"/>
      <c r="E47" s="120"/>
      <c r="F47" s="120"/>
      <c r="G47" s="35"/>
      <c r="H47" s="120"/>
      <c r="I47" s="120"/>
      <c r="J47" s="120"/>
      <c r="K47" s="159">
        <f>G43+G44+G45+G46</f>
        <v>0</v>
      </c>
      <c r="L47" s="29"/>
      <c r="M47" s="29"/>
      <c r="O47" s="38" t="str">
        <f>O26</f>
        <v>PostDocs W/Benefit</v>
      </c>
      <c r="P47" s="157">
        <f>(P26*H26)*Rates!B4+(H26*Rates!B13)</f>
        <v>0</v>
      </c>
    </row>
    <row r="48" spans="1:18" ht="12" customHeight="1" thickBot="1">
      <c r="A48" s="112" t="s">
        <v>90</v>
      </c>
      <c r="B48" s="114" t="s">
        <v>91</v>
      </c>
      <c r="C48" s="114"/>
      <c r="D48" s="105"/>
      <c r="E48" s="105"/>
      <c r="F48" s="105" t="s">
        <v>92</v>
      </c>
      <c r="G48" s="115"/>
      <c r="H48" s="115"/>
      <c r="I48" s="81"/>
      <c r="J48" s="114"/>
      <c r="K48" s="121"/>
      <c r="L48" s="29"/>
      <c r="M48" s="29"/>
      <c r="O48" s="38" t="str">
        <f>O27</f>
        <v>PostDocs W/Benefit</v>
      </c>
      <c r="P48" s="157">
        <f>(P27*H27)*Rates!B4+(H27*Rates!B13)</f>
        <v>0</v>
      </c>
    </row>
    <row r="49" spans="1:16" ht="12" customHeight="1" thickBot="1">
      <c r="D49" s="70"/>
      <c r="E49" s="70"/>
      <c r="F49" s="82" t="s">
        <v>93</v>
      </c>
      <c r="G49" s="82"/>
      <c r="H49" s="120"/>
      <c r="I49" s="120"/>
      <c r="J49" s="120"/>
      <c r="K49" s="121"/>
      <c r="L49" s="29"/>
      <c r="M49" s="29"/>
      <c r="O49" s="38" t="str">
        <f>O28</f>
        <v>PostDocs W/Benefit</v>
      </c>
      <c r="P49" s="157">
        <f>(P28*H28)*Rates!B4+(H28*Rates!B13)</f>
        <v>0</v>
      </c>
    </row>
    <row r="50" spans="1:16" ht="12" customHeight="1" thickBot="1">
      <c r="A50" s="33"/>
      <c r="B50" s="16"/>
      <c r="C50" s="16"/>
      <c r="D50" s="31"/>
      <c r="E50" s="31"/>
      <c r="F50" s="31"/>
      <c r="G50" s="31"/>
      <c r="H50" s="18"/>
      <c r="I50" s="18"/>
      <c r="J50" s="18"/>
      <c r="K50" s="104"/>
      <c r="L50" s="34"/>
      <c r="M50" s="34"/>
      <c r="O50" s="38" t="s">
        <v>7</v>
      </c>
      <c r="P50" s="157">
        <f>(K34*Rates!B5)</f>
        <v>0</v>
      </c>
    </row>
    <row r="51" spans="1:16" ht="12" customHeight="1" thickBot="1">
      <c r="A51" s="118"/>
      <c r="B51" s="119" t="s">
        <v>94</v>
      </c>
      <c r="C51" s="81"/>
      <c r="D51" s="82"/>
      <c r="E51" s="82"/>
      <c r="F51" s="81"/>
      <c r="G51" s="82"/>
      <c r="H51" s="81"/>
      <c r="I51" s="120"/>
      <c r="J51" s="120"/>
      <c r="K51" s="158">
        <f>SUM(K48:K49)</f>
        <v>0</v>
      </c>
      <c r="L51" s="34"/>
      <c r="M51" s="34"/>
      <c r="O51" s="38" t="s">
        <v>151</v>
      </c>
      <c r="P51" s="157">
        <f>(K35*Rates!B7)</f>
        <v>0</v>
      </c>
    </row>
    <row r="52" spans="1:16" ht="12" customHeight="1" thickBot="1">
      <c r="A52" s="56" t="s">
        <v>95</v>
      </c>
      <c r="B52" s="39" t="s">
        <v>96</v>
      </c>
      <c r="D52" s="66"/>
      <c r="E52" s="66"/>
      <c r="F52" s="66"/>
      <c r="G52" s="66"/>
      <c r="H52" s="66"/>
      <c r="I52" s="66"/>
      <c r="J52" s="66"/>
      <c r="K52" s="104"/>
      <c r="L52" s="34"/>
      <c r="M52" s="34"/>
      <c r="O52" s="38" t="s">
        <v>5</v>
      </c>
      <c r="P52" s="157">
        <f>K37*Rates!B4</f>
        <v>0</v>
      </c>
    </row>
    <row r="53" spans="1:16" ht="12" customHeight="1" thickBot="1">
      <c r="B53" s="123">
        <v>1</v>
      </c>
      <c r="C53" s="39" t="s">
        <v>97</v>
      </c>
      <c r="D53" s="66"/>
      <c r="E53" s="66"/>
      <c r="F53" s="124"/>
      <c r="G53" s="66"/>
      <c r="I53" s="116"/>
      <c r="J53" s="39"/>
      <c r="K53" s="121"/>
      <c r="L53" s="29"/>
      <c r="M53" s="29"/>
      <c r="O53" s="39" t="s">
        <v>6</v>
      </c>
      <c r="P53" s="157">
        <f>(K33*Rates!B4)+(H33*Rates!B13)*B33</f>
        <v>0</v>
      </c>
    </row>
    <row r="54" spans="1:16" ht="12" customHeight="1" thickBot="1">
      <c r="B54" s="123">
        <v>2</v>
      </c>
      <c r="C54" s="39" t="s">
        <v>98</v>
      </c>
      <c r="D54" s="66"/>
      <c r="E54" s="66"/>
      <c r="F54" s="124"/>
      <c r="G54" s="66"/>
      <c r="I54" s="116"/>
      <c r="J54" s="39"/>
      <c r="K54" s="121"/>
      <c r="L54" s="29"/>
      <c r="M54" s="29"/>
      <c r="O54" s="38" t="s">
        <v>18</v>
      </c>
      <c r="P54" s="157">
        <f>(K36*Rates!B4)+(H36*Rates!B13)</f>
        <v>0</v>
      </c>
    </row>
    <row r="55" spans="1:16" ht="12" customHeight="1">
      <c r="B55" s="123">
        <v>3</v>
      </c>
      <c r="C55" s="39" t="s">
        <v>99</v>
      </c>
      <c r="D55" s="70"/>
      <c r="E55" s="70"/>
      <c r="F55" s="124"/>
      <c r="G55" s="70"/>
      <c r="I55" s="116"/>
      <c r="J55" s="39"/>
      <c r="K55" s="121"/>
      <c r="L55" s="29"/>
      <c r="M55" s="29"/>
      <c r="O55" s="36" t="s">
        <v>13</v>
      </c>
      <c r="P55" s="34">
        <f>SUM(P36:P54)</f>
        <v>0</v>
      </c>
    </row>
    <row r="56" spans="1:16" ht="12" customHeight="1" thickBot="1">
      <c r="B56" s="123">
        <v>4</v>
      </c>
      <c r="C56" s="39" t="s">
        <v>100</v>
      </c>
      <c r="D56" s="70"/>
      <c r="E56" s="70"/>
      <c r="F56" s="124"/>
      <c r="G56" s="70"/>
      <c r="I56" s="116"/>
      <c r="J56" s="39"/>
      <c r="K56" s="121"/>
      <c r="L56" s="29"/>
      <c r="M56" s="29"/>
    </row>
    <row r="57" spans="1:16" ht="12" customHeight="1" thickBot="1">
      <c r="A57" s="112"/>
      <c r="B57" s="113" t="s">
        <v>101</v>
      </c>
      <c r="C57" s="114"/>
      <c r="D57" s="105"/>
      <c r="E57" s="245">
        <v>0</v>
      </c>
      <c r="F57" s="105"/>
      <c r="G57" s="105" t="s">
        <v>103</v>
      </c>
      <c r="H57" s="114"/>
      <c r="I57" s="125"/>
      <c r="J57" s="114"/>
      <c r="K57" s="158">
        <f>SUM(K53:K56)</f>
        <v>0</v>
      </c>
      <c r="L57" s="34"/>
      <c r="M57" s="34"/>
    </row>
    <row r="58" spans="1:16" ht="12" customHeight="1">
      <c r="A58" s="112" t="s">
        <v>104</v>
      </c>
      <c r="B58" s="114" t="s">
        <v>105</v>
      </c>
      <c r="C58" s="114"/>
      <c r="D58" s="105"/>
      <c r="E58" s="82"/>
      <c r="F58" s="105"/>
      <c r="G58" s="105"/>
      <c r="H58" s="114"/>
      <c r="I58" s="125"/>
      <c r="J58" s="114"/>
      <c r="K58" s="104"/>
      <c r="L58" s="34"/>
      <c r="M58" s="34"/>
    </row>
    <row r="59" spans="1:16" ht="12" customHeight="1">
      <c r="A59" s="112"/>
      <c r="B59" s="126">
        <v>1</v>
      </c>
      <c r="C59" s="114" t="s">
        <v>17</v>
      </c>
      <c r="D59" s="105"/>
      <c r="E59" s="105"/>
      <c r="F59" s="105"/>
      <c r="G59" s="105"/>
      <c r="H59" s="114"/>
      <c r="I59" s="125"/>
      <c r="J59" s="114"/>
      <c r="K59" s="121"/>
      <c r="L59" s="29"/>
      <c r="M59" s="29"/>
    </row>
    <row r="60" spans="1:16" ht="12" customHeight="1">
      <c r="A60" s="112"/>
      <c r="B60" s="126">
        <v>2</v>
      </c>
      <c r="C60" s="114" t="s">
        <v>106</v>
      </c>
      <c r="D60" s="105"/>
      <c r="E60" s="105"/>
      <c r="F60" s="105"/>
      <c r="G60" s="105"/>
      <c r="H60" s="114"/>
      <c r="I60" s="125"/>
      <c r="J60" s="114"/>
      <c r="K60" s="121"/>
      <c r="L60" s="29"/>
      <c r="M60" s="29"/>
    </row>
    <row r="61" spans="1:16" ht="12" customHeight="1">
      <c r="A61" s="112"/>
      <c r="B61" s="126">
        <v>3</v>
      </c>
      <c r="C61" s="114" t="s">
        <v>107</v>
      </c>
      <c r="D61" s="105"/>
      <c r="E61" s="105"/>
      <c r="F61" s="105"/>
      <c r="G61" s="105"/>
      <c r="H61" s="114"/>
      <c r="I61" s="125"/>
      <c r="J61" s="114"/>
      <c r="K61" s="121"/>
      <c r="L61" s="29"/>
      <c r="M61" s="29"/>
      <c r="O61" s="127" t="s">
        <v>159</v>
      </c>
      <c r="P61" s="128"/>
    </row>
    <row r="62" spans="1:16" ht="12" customHeight="1">
      <c r="A62" s="112"/>
      <c r="B62" s="126">
        <v>4</v>
      </c>
      <c r="C62" s="114" t="s">
        <v>171</v>
      </c>
      <c r="D62" s="105"/>
      <c r="E62" s="105"/>
      <c r="F62" s="105"/>
      <c r="G62" s="105"/>
      <c r="H62" s="114"/>
      <c r="I62" s="125"/>
      <c r="J62" s="114"/>
      <c r="K62" s="121"/>
      <c r="L62" s="29"/>
      <c r="M62" s="29"/>
      <c r="O62" s="129" t="s">
        <v>164</v>
      </c>
      <c r="P62" s="130"/>
    </row>
    <row r="63" spans="1:16" ht="12" customHeight="1">
      <c r="A63" s="112"/>
      <c r="B63" s="126">
        <v>5</v>
      </c>
      <c r="C63" s="114" t="s">
        <v>133</v>
      </c>
      <c r="D63" s="105"/>
      <c r="E63" s="105"/>
      <c r="F63" s="105"/>
      <c r="G63" s="105"/>
      <c r="H63" s="114"/>
      <c r="I63" s="125"/>
      <c r="J63" s="114"/>
      <c r="K63" s="121"/>
      <c r="L63" s="29"/>
      <c r="M63" s="29"/>
      <c r="O63" s="129" t="s">
        <v>157</v>
      </c>
      <c r="P63" s="130"/>
    </row>
    <row r="64" spans="1:16" ht="12" customHeight="1" thickBot="1">
      <c r="A64" s="112"/>
      <c r="B64" s="126"/>
      <c r="C64" s="114" t="s">
        <v>134</v>
      </c>
      <c r="D64" s="105"/>
      <c r="E64" s="105"/>
      <c r="F64" s="105"/>
      <c r="G64" s="105"/>
      <c r="H64" s="114"/>
      <c r="I64" s="125"/>
      <c r="J64" s="114"/>
      <c r="K64" s="121"/>
      <c r="L64" s="29"/>
      <c r="M64" s="29"/>
      <c r="O64" s="129" t="s">
        <v>160</v>
      </c>
      <c r="P64" s="130">
        <f>SUM(P62:P63)</f>
        <v>0</v>
      </c>
    </row>
    <row r="65" spans="1:16" ht="12" customHeight="1" thickBot="1">
      <c r="A65" s="112"/>
      <c r="B65" s="126"/>
      <c r="C65" s="114" t="s">
        <v>135</v>
      </c>
      <c r="D65" s="105"/>
      <c r="E65" s="105"/>
      <c r="F65" s="105"/>
      <c r="G65" s="105"/>
      <c r="H65" s="114"/>
      <c r="I65" s="125"/>
      <c r="J65" s="114"/>
      <c r="K65" s="158">
        <f>K63+K64</f>
        <v>0</v>
      </c>
      <c r="L65" s="29"/>
      <c r="M65" s="29"/>
    </row>
    <row r="66" spans="1:16" ht="12" customHeight="1" thickBot="1">
      <c r="A66" s="112"/>
      <c r="B66" s="126">
        <v>6</v>
      </c>
      <c r="C66" s="114" t="s">
        <v>189</v>
      </c>
      <c r="D66" s="105"/>
      <c r="E66" s="105"/>
      <c r="F66" s="105"/>
      <c r="G66" s="105"/>
      <c r="H66" s="114"/>
      <c r="I66" s="125"/>
      <c r="J66" s="114"/>
      <c r="K66" s="121"/>
      <c r="L66" s="29"/>
      <c r="M66" s="29"/>
    </row>
    <row r="67" spans="1:16" ht="12" customHeight="1" thickBot="1">
      <c r="A67" s="112"/>
      <c r="B67" s="126">
        <v>7</v>
      </c>
      <c r="C67" s="114" t="s">
        <v>125</v>
      </c>
      <c r="D67" s="105"/>
      <c r="E67" s="100"/>
      <c r="F67" s="37" t="s">
        <v>180</v>
      </c>
      <c r="G67" s="100"/>
      <c r="H67" s="131"/>
      <c r="I67" s="132"/>
      <c r="J67" s="131"/>
      <c r="K67" s="160">
        <f>IF(H34&gt;0,Rates!C16*B34,0)+IF(I34&gt;0,Rates!B16*'YR 1'!B34,0)+IF('YR 1'!J34&gt;0,Rates!D16*'YR 1'!B34,0)</f>
        <v>0</v>
      </c>
      <c r="L67" s="29"/>
      <c r="M67" s="29"/>
      <c r="N67" s="133"/>
      <c r="P67" s="40"/>
    </row>
    <row r="68" spans="1:16" ht="12" customHeight="1" thickBot="1">
      <c r="A68" s="112"/>
      <c r="B68" s="114"/>
      <c r="C68" s="114" t="s">
        <v>108</v>
      </c>
      <c r="D68" s="105"/>
      <c r="E68" s="105"/>
      <c r="F68" s="105"/>
      <c r="G68" s="105"/>
      <c r="H68" s="114"/>
      <c r="I68" s="125"/>
      <c r="J68" s="114"/>
      <c r="K68" s="158">
        <f>SUM(K59+K60+K61+K62+K63+K64+K66+K67)</f>
        <v>0</v>
      </c>
      <c r="L68" s="34"/>
      <c r="M68" s="34"/>
      <c r="P68" s="41"/>
    </row>
    <row r="69" spans="1:16" ht="12" customHeight="1" thickBot="1">
      <c r="A69" s="112" t="s">
        <v>109</v>
      </c>
      <c r="B69" s="113" t="s">
        <v>110</v>
      </c>
      <c r="C69" s="114"/>
      <c r="D69" s="115"/>
      <c r="E69" s="115"/>
      <c r="F69" s="115"/>
      <c r="G69" s="115"/>
      <c r="H69" s="114"/>
      <c r="I69" s="125"/>
      <c r="J69" s="114"/>
      <c r="K69" s="158">
        <f>SUM(K68+K57+K51+K47+K40)</f>
        <v>0</v>
      </c>
      <c r="L69" s="34"/>
      <c r="M69" s="34"/>
    </row>
    <row r="70" spans="1:16" ht="12" customHeight="1" thickBot="1">
      <c r="A70" s="56" t="s">
        <v>111</v>
      </c>
      <c r="B70" s="39" t="s">
        <v>112</v>
      </c>
      <c r="D70" s="66"/>
      <c r="E70" s="66"/>
      <c r="F70" s="18"/>
      <c r="G70" s="134"/>
      <c r="H70" s="135"/>
      <c r="I70" s="16"/>
      <c r="J70" s="16"/>
      <c r="K70" s="104"/>
      <c r="L70" s="34"/>
      <c r="M70" s="34" t="s">
        <v>132</v>
      </c>
    </row>
    <row r="71" spans="1:16" ht="12" customHeight="1" thickBot="1">
      <c r="A71" s="33"/>
      <c r="B71" s="16"/>
      <c r="C71" s="16"/>
      <c r="D71" s="161">
        <f>Rates!B26</f>
        <v>0.49</v>
      </c>
      <c r="E71" s="18"/>
      <c r="F71" s="162">
        <f>IF(M71=1,K69-K47-K67-K64, K69-K47-K57-K67-K64)</f>
        <v>0</v>
      </c>
      <c r="G71" s="30"/>
      <c r="H71" s="138"/>
      <c r="I71" s="16"/>
      <c r="J71" s="16"/>
      <c r="K71" s="158">
        <f>F71*Rates!B26</f>
        <v>0</v>
      </c>
      <c r="L71" s="29"/>
      <c r="M71" s="163">
        <f>'YR 1'!M71</f>
        <v>0</v>
      </c>
      <c r="P71" s="40"/>
    </row>
    <row r="72" spans="1:16" ht="12" customHeight="1" thickBot="1">
      <c r="B72" s="139" t="s">
        <v>113</v>
      </c>
      <c r="D72" s="66"/>
      <c r="E72" s="66"/>
      <c r="F72" s="70"/>
      <c r="G72" s="140"/>
      <c r="H72" s="34"/>
      <c r="J72" s="39"/>
      <c r="K72" s="158">
        <f>K71</f>
        <v>0</v>
      </c>
      <c r="L72" s="34"/>
    </row>
    <row r="73" spans="1:16" ht="12" customHeight="1" thickBot="1">
      <c r="A73" s="112" t="s">
        <v>114</v>
      </c>
      <c r="B73" s="113" t="s">
        <v>115</v>
      </c>
      <c r="C73" s="114"/>
      <c r="D73" s="115"/>
      <c r="E73" s="115"/>
      <c r="F73" s="115"/>
      <c r="G73" s="115"/>
      <c r="H73" s="114"/>
      <c r="I73" s="125"/>
      <c r="J73" s="114"/>
      <c r="K73" s="158">
        <f>K72+K69</f>
        <v>0</v>
      </c>
      <c r="L73" s="29"/>
      <c r="M73" s="29"/>
    </row>
    <row r="74" spans="1:16" ht="12" customHeight="1" thickBot="1">
      <c r="A74" s="112" t="s">
        <v>116</v>
      </c>
      <c r="B74" s="114" t="s">
        <v>117</v>
      </c>
      <c r="C74" s="114"/>
      <c r="D74" s="115"/>
      <c r="E74" s="115"/>
      <c r="F74" s="115"/>
      <c r="G74" s="115"/>
      <c r="H74" s="114"/>
      <c r="I74" s="125"/>
      <c r="J74" s="114"/>
      <c r="K74" s="64"/>
      <c r="L74" s="34"/>
      <c r="M74" s="34"/>
    </row>
    <row r="75" spans="1:16" ht="12" customHeight="1" thickBot="1">
      <c r="A75" s="112" t="s">
        <v>118</v>
      </c>
      <c r="B75" s="113" t="s">
        <v>119</v>
      </c>
      <c r="C75" s="114"/>
      <c r="D75" s="115"/>
      <c r="E75" s="115"/>
      <c r="F75" s="115"/>
      <c r="G75" s="115"/>
      <c r="H75" s="114"/>
      <c r="I75" s="125"/>
      <c r="J75" s="114"/>
      <c r="K75" s="158">
        <f>K73-K74</f>
        <v>0</v>
      </c>
      <c r="L75" s="34"/>
      <c r="M75" s="34"/>
    </row>
    <row r="76" spans="1:16" ht="12" hidden="1" customHeight="1">
      <c r="A76" s="39"/>
      <c r="K76" s="39"/>
    </row>
    <row r="77" spans="1:16" ht="12" hidden="1" customHeight="1">
      <c r="A77" s="39"/>
      <c r="K77" s="39"/>
    </row>
    <row r="78" spans="1:16" ht="12" customHeight="1">
      <c r="A78" s="39"/>
      <c r="G78" s="142"/>
      <c r="H78" s="142"/>
      <c r="I78" s="142"/>
      <c r="J78" s="143" t="s">
        <v>169</v>
      </c>
      <c r="K78" s="144">
        <f>SUM(K69-P63)</f>
        <v>0</v>
      </c>
    </row>
    <row r="79" spans="1:16" ht="12" customHeight="1">
      <c r="A79" s="39"/>
      <c r="J79" s="124" t="s">
        <v>158</v>
      </c>
      <c r="K79" s="39"/>
    </row>
    <row r="80" spans="1:16" ht="12" customHeight="1">
      <c r="A80" s="39"/>
      <c r="K80" s="39"/>
    </row>
    <row r="81" spans="1:15" ht="12" customHeight="1">
      <c r="A81" s="39"/>
      <c r="K81" s="39"/>
    </row>
    <row r="82" spans="1:15" ht="12" customHeight="1">
      <c r="A82" s="39"/>
      <c r="K82" s="39"/>
    </row>
    <row r="83" spans="1:15" ht="12" customHeight="1">
      <c r="A83" s="39"/>
      <c r="K83" s="39"/>
    </row>
    <row r="84" spans="1:15" ht="12" customHeight="1">
      <c r="A84" s="39"/>
      <c r="K84" s="39"/>
      <c r="O84" s="39"/>
    </row>
    <row r="85" spans="1:15" ht="12" customHeight="1">
      <c r="A85" s="39"/>
      <c r="K85" s="39"/>
    </row>
    <row r="86" spans="1:15" ht="12" customHeight="1">
      <c r="A86" s="39"/>
      <c r="K86" s="39"/>
    </row>
    <row r="87" spans="1:15" ht="12" customHeight="1">
      <c r="A87" s="39"/>
      <c r="K87" s="39"/>
    </row>
    <row r="88" spans="1:15" ht="12" customHeight="1">
      <c r="A88" s="39"/>
      <c r="K88" s="39"/>
    </row>
    <row r="89" spans="1:15" ht="12" customHeight="1">
      <c r="A89" s="39"/>
      <c r="K89" s="39"/>
    </row>
    <row r="90" spans="1:15" ht="12" customHeight="1">
      <c r="A90" s="39"/>
      <c r="K90" s="39"/>
    </row>
    <row r="91" spans="1:15" ht="12" customHeight="1">
      <c r="A91" s="39"/>
      <c r="K91" s="39"/>
    </row>
    <row r="92" spans="1:15" ht="12" customHeight="1">
      <c r="A92" s="39"/>
      <c r="K92" s="39"/>
    </row>
    <row r="93" spans="1:15" ht="12" customHeight="1">
      <c r="A93" s="39"/>
      <c r="K93" s="39"/>
    </row>
    <row r="94" spans="1:15" ht="12" customHeight="1">
      <c r="A94" s="39"/>
      <c r="K94" s="39"/>
    </row>
    <row r="95" spans="1:15" ht="12" customHeight="1">
      <c r="A95" s="39"/>
      <c r="K95" s="39"/>
      <c r="O95" s="39"/>
    </row>
    <row r="96" spans="1:15" ht="12" customHeight="1">
      <c r="A96" s="39"/>
      <c r="K96" s="39"/>
      <c r="O96" s="39"/>
    </row>
    <row r="97" spans="1:15" ht="12" customHeight="1">
      <c r="A97" s="39"/>
      <c r="K97" s="39"/>
      <c r="O97" s="39"/>
    </row>
    <row r="98" spans="1:15" ht="12" customHeight="1">
      <c r="A98" s="39"/>
      <c r="K98" s="39"/>
      <c r="O98" s="39"/>
    </row>
    <row r="99" spans="1:15" ht="12" customHeight="1">
      <c r="A99" s="39"/>
      <c r="K99" s="39"/>
      <c r="O99" s="39"/>
    </row>
    <row r="100" spans="1:15" ht="12" customHeight="1">
      <c r="A100" s="39"/>
      <c r="K100" s="39"/>
      <c r="O100" s="39"/>
    </row>
    <row r="101" spans="1:15" ht="12" customHeight="1">
      <c r="A101" s="39"/>
      <c r="K101" s="39"/>
      <c r="O101" s="39"/>
    </row>
    <row r="102" spans="1:15" ht="12" customHeight="1">
      <c r="A102" s="39"/>
      <c r="K102" s="39"/>
      <c r="O102" s="39"/>
    </row>
    <row r="103" spans="1:15" ht="12" customHeight="1">
      <c r="A103" s="39"/>
      <c r="K103" s="39"/>
      <c r="O103" s="39"/>
    </row>
    <row r="104" spans="1:15" ht="12" customHeight="1">
      <c r="A104" s="39"/>
      <c r="K104" s="39"/>
      <c r="O104" s="39"/>
    </row>
    <row r="105" spans="1:15" ht="12" customHeight="1">
      <c r="A105" s="39"/>
      <c r="K105" s="39"/>
      <c r="O105" s="39"/>
    </row>
    <row r="106" spans="1:15" ht="12" customHeight="1">
      <c r="A106" s="39"/>
      <c r="K106" s="39"/>
      <c r="O106" s="39"/>
    </row>
    <row r="107" spans="1:15" ht="12" customHeight="1">
      <c r="A107" s="39"/>
      <c r="K107" s="39"/>
      <c r="O107" s="39"/>
    </row>
    <row r="108" spans="1:15" ht="12" customHeight="1">
      <c r="A108" s="39"/>
      <c r="K108" s="39"/>
      <c r="O108" s="39"/>
    </row>
    <row r="109" spans="1:15" ht="12" customHeight="1">
      <c r="A109" s="39"/>
      <c r="K109" s="39"/>
      <c r="O109" s="39"/>
    </row>
    <row r="110" spans="1:15" ht="12" customHeight="1">
      <c r="A110" s="39"/>
      <c r="K110" s="39"/>
      <c r="O110" s="39"/>
    </row>
    <row r="111" spans="1:15" ht="12" customHeight="1">
      <c r="A111" s="39"/>
      <c r="K111" s="39"/>
    </row>
    <row r="112" spans="1:15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1:15" ht="12" customHeight="1">
      <c r="A1185" s="39"/>
      <c r="K1185" s="39"/>
    </row>
    <row r="1186" spans="1:15" ht="12" customHeight="1">
      <c r="A1186" s="39"/>
      <c r="K1186" s="39"/>
    </row>
    <row r="1187" spans="1:15" ht="12" customHeight="1">
      <c r="A1187" s="39"/>
      <c r="K1187" s="39"/>
    </row>
    <row r="1188" spans="1:15" ht="12" customHeight="1">
      <c r="A1188" s="39"/>
      <c r="K1188" s="39"/>
    </row>
    <row r="1189" spans="1:15" ht="12" customHeight="1">
      <c r="A1189" s="39"/>
      <c r="K1189" s="39"/>
    </row>
    <row r="1190" spans="1:15" ht="12" customHeight="1">
      <c r="A1190" s="39"/>
      <c r="K1190" s="39"/>
    </row>
    <row r="1191" spans="1:15" ht="12" customHeight="1">
      <c r="A1191" s="39"/>
      <c r="K1191" s="39"/>
    </row>
    <row r="1192" spans="1:15" ht="12" customHeight="1">
      <c r="A1192" s="39"/>
      <c r="K1192" s="39"/>
    </row>
    <row r="1193" spans="1:15" ht="12" customHeight="1">
      <c r="A1193" s="39"/>
      <c r="K1193" s="39"/>
    </row>
    <row r="1194" spans="1:15" ht="12" customHeight="1">
      <c r="A1194" s="39"/>
      <c r="K1194" s="39"/>
    </row>
    <row r="1195" spans="1:15" ht="12" customHeight="1">
      <c r="A1195" s="39"/>
      <c r="K1195" s="39"/>
    </row>
    <row r="1196" spans="1:15" ht="12" customHeight="1">
      <c r="A1196" s="39"/>
      <c r="K1196" s="39"/>
    </row>
    <row r="1197" spans="1:15" ht="12" customHeight="1">
      <c r="A1197" s="39"/>
      <c r="K1197" s="39"/>
    </row>
    <row r="1198" spans="1:15" ht="12" customHeight="1">
      <c r="A1198" s="39"/>
      <c r="K1198" s="39"/>
    </row>
    <row r="1199" spans="1:15" ht="12" customHeight="1">
      <c r="A1199" s="39"/>
      <c r="K1199" s="39"/>
      <c r="O1199" s="39"/>
    </row>
    <row r="1200" spans="1:15" ht="12" customHeight="1">
      <c r="A1200" s="39"/>
      <c r="K1200" s="39"/>
      <c r="O1200" s="39"/>
    </row>
    <row r="1201" spans="1:15" ht="12" customHeight="1">
      <c r="A1201" s="39"/>
      <c r="K1201" s="39"/>
      <c r="O1201" s="39"/>
    </row>
    <row r="1202" spans="1:15" ht="12" customHeight="1">
      <c r="A1202" s="39"/>
      <c r="K1202" s="39"/>
      <c r="O1202" s="39"/>
    </row>
    <row r="1203" spans="1:15" ht="12" customHeight="1">
      <c r="A1203" s="39"/>
      <c r="K1203" s="39"/>
      <c r="O1203" s="39"/>
    </row>
    <row r="1204" spans="1:15" ht="12" customHeight="1">
      <c r="A1204" s="39"/>
      <c r="K1204" s="39"/>
      <c r="O1204" s="39"/>
    </row>
    <row r="1205" spans="1:15" ht="12" customHeight="1">
      <c r="A1205" s="39"/>
      <c r="K1205" s="39"/>
      <c r="O1205" s="39"/>
    </row>
    <row r="1206" spans="1:15" ht="12" customHeight="1">
      <c r="A1206" s="39"/>
      <c r="K1206" s="39"/>
      <c r="O1206" s="39"/>
    </row>
    <row r="1207" spans="1:15" ht="12" customHeight="1">
      <c r="A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207"/>
  <sheetViews>
    <sheetView showGridLines="0" showZeros="0" topLeftCell="A47" zoomScale="120" zoomScaleNormal="120" workbookViewId="0">
      <selection activeCell="C66" sqref="C66"/>
    </sheetView>
  </sheetViews>
  <sheetFormatPr defaultColWidth="10.7109375" defaultRowHeight="12" customHeight="1"/>
  <cols>
    <col min="1" max="1" width="2.7109375" style="56" customWidth="1"/>
    <col min="2" max="2" width="2" style="39" customWidth="1"/>
    <col min="3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140625" style="39" customWidth="1"/>
    <col min="9" max="9" width="4.7109375" style="39" customWidth="1"/>
    <col min="10" max="10" width="4.7109375" style="34" customWidth="1"/>
    <col min="11" max="11" width="13.42578125" style="145" bestFit="1" customWidth="1"/>
    <col min="12" max="12" width="4.28515625" style="39" customWidth="1"/>
    <col min="13" max="13" width="3.7109375" style="39" customWidth="1"/>
    <col min="14" max="14" width="3.28515625" style="39" customWidth="1"/>
    <col min="15" max="15" width="15" style="38" customWidth="1"/>
    <col min="16" max="21" width="10.7109375" style="39" customWidth="1"/>
    <col min="22" max="16384" width="10.7109375" style="39"/>
  </cols>
  <sheetData>
    <row r="1" spans="1:18" s="58" customFormat="1" ht="12" customHeight="1">
      <c r="A1" s="287" t="s">
        <v>44</v>
      </c>
      <c r="B1" s="287"/>
      <c r="C1" s="287"/>
      <c r="D1" s="287"/>
      <c r="E1" s="287"/>
      <c r="F1" s="148"/>
      <c r="J1" s="149"/>
      <c r="K1" s="252"/>
      <c r="O1" s="48"/>
      <c r="P1" s="49"/>
      <c r="Q1" s="50"/>
    </row>
    <row r="2" spans="1:18" ht="12" customHeight="1">
      <c r="A2" s="288"/>
      <c r="B2" s="288"/>
      <c r="C2" s="288"/>
      <c r="D2" s="288"/>
      <c r="E2" s="288"/>
      <c r="G2" s="8"/>
      <c r="K2" s="39"/>
      <c r="O2" s="52" t="s">
        <v>14</v>
      </c>
      <c r="P2" s="53"/>
      <c r="Q2" s="54"/>
    </row>
    <row r="3" spans="1:18" ht="11.25">
      <c r="A3" s="288"/>
      <c r="B3" s="288"/>
      <c r="C3" s="288"/>
      <c r="D3" s="288"/>
      <c r="E3" s="288"/>
      <c r="G3" s="8" t="s">
        <v>167</v>
      </c>
      <c r="K3" s="39"/>
      <c r="O3" s="280" t="s">
        <v>153</v>
      </c>
      <c r="P3" s="281"/>
      <c r="Q3" s="282"/>
    </row>
    <row r="4" spans="1:18" ht="12" customHeight="1">
      <c r="A4" s="288"/>
      <c r="B4" s="288"/>
      <c r="C4" s="288"/>
      <c r="D4" s="288"/>
      <c r="E4" s="288"/>
      <c r="G4" s="9"/>
      <c r="K4" s="39"/>
      <c r="O4" s="55"/>
      <c r="P4" s="53"/>
      <c r="Q4" s="54"/>
    </row>
    <row r="5" spans="1:18" ht="12" customHeight="1">
      <c r="K5" s="39"/>
      <c r="O5" s="283" t="s">
        <v>154</v>
      </c>
      <c r="P5" s="284"/>
      <c r="Q5" s="285"/>
    </row>
    <row r="6" spans="1:18" ht="12" customHeight="1">
      <c r="G6" s="8" t="s">
        <v>47</v>
      </c>
      <c r="K6" s="39"/>
      <c r="O6" s="272" t="s">
        <v>155</v>
      </c>
      <c r="P6" s="273"/>
      <c r="Q6" s="274"/>
    </row>
    <row r="7" spans="1:18" ht="12" customHeight="1">
      <c r="A7" s="57" t="s">
        <v>53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43</v>
      </c>
      <c r="L7" s="8"/>
      <c r="M7" s="8"/>
      <c r="O7" s="272"/>
      <c r="P7" s="273"/>
      <c r="Q7" s="274"/>
    </row>
    <row r="8" spans="1:18" ht="12" customHeight="1">
      <c r="A8" s="11"/>
      <c r="B8" s="12"/>
      <c r="C8" s="12"/>
      <c r="D8" s="63" t="s">
        <v>170</v>
      </c>
      <c r="E8" s="12"/>
      <c r="F8" s="12"/>
      <c r="G8" s="12"/>
      <c r="H8" s="14"/>
      <c r="I8" s="15"/>
      <c r="J8" s="12"/>
      <c r="K8" s="64"/>
      <c r="L8" s="65"/>
      <c r="M8" s="65"/>
      <c r="O8" s="272"/>
      <c r="P8" s="273"/>
      <c r="Q8" s="274"/>
    </row>
    <row r="9" spans="1:18" ht="12" customHeight="1" thickBot="1">
      <c r="A9" s="39"/>
      <c r="D9" s="66"/>
      <c r="E9" s="66"/>
      <c r="F9" s="66"/>
      <c r="G9" s="66"/>
      <c r="H9" s="67"/>
      <c r="I9" s="68"/>
      <c r="J9" s="65"/>
      <c r="K9" s="69" t="s">
        <v>55</v>
      </c>
      <c r="L9" s="70"/>
      <c r="M9" s="70"/>
      <c r="O9" s="275"/>
      <c r="P9" s="276"/>
      <c r="Q9" s="277"/>
    </row>
    <row r="10" spans="1:18" ht="12" customHeight="1">
      <c r="A10" s="56" t="s">
        <v>54</v>
      </c>
      <c r="B10" s="16"/>
      <c r="C10" s="16"/>
      <c r="D10" s="17"/>
      <c r="E10" s="18"/>
      <c r="F10" s="18"/>
      <c r="G10" s="18"/>
      <c r="H10" s="19"/>
      <c r="I10" s="19"/>
      <c r="J10" s="16" t="s">
        <v>9</v>
      </c>
      <c r="K10" s="71"/>
    </row>
    <row r="11" spans="1:18" ht="12" customHeight="1">
      <c r="A11" s="11"/>
      <c r="B11" s="12"/>
      <c r="C11" s="12"/>
      <c r="D11" s="72">
        <f>'YR 1'!D11</f>
        <v>0</v>
      </c>
      <c r="E11" s="20"/>
      <c r="F11" s="20"/>
      <c r="G11" s="20"/>
      <c r="H11" s="15"/>
      <c r="I11" s="15"/>
      <c r="J11" s="73" t="s">
        <v>42</v>
      </c>
      <c r="K11" s="71"/>
    </row>
    <row r="12" spans="1:18" ht="12" customHeight="1">
      <c r="A12" s="56" t="s">
        <v>56</v>
      </c>
      <c r="D12" s="70"/>
      <c r="E12" s="70"/>
      <c r="F12" s="70"/>
      <c r="G12" s="70"/>
      <c r="H12" s="74"/>
      <c r="I12" s="9" t="s">
        <v>16</v>
      </c>
      <c r="J12" s="75"/>
      <c r="K12" s="76"/>
      <c r="L12" s="65"/>
      <c r="M12" s="65"/>
      <c r="P12" s="279"/>
      <c r="Q12" s="279"/>
    </row>
    <row r="13" spans="1:18" ht="12" customHeight="1">
      <c r="A13" s="56" t="s">
        <v>57</v>
      </c>
      <c r="D13" s="70"/>
      <c r="E13" s="70"/>
      <c r="F13" s="70"/>
      <c r="G13" s="70"/>
      <c r="H13" s="77"/>
      <c r="I13" s="78" t="s">
        <v>58</v>
      </c>
      <c r="J13" s="79"/>
      <c r="K13" s="80" t="s">
        <v>59</v>
      </c>
      <c r="L13" s="9"/>
      <c r="M13" s="9"/>
      <c r="P13" s="8" t="s">
        <v>37</v>
      </c>
      <c r="Q13" s="8" t="s">
        <v>10</v>
      </c>
    </row>
    <row r="14" spans="1:18" ht="12" customHeight="1">
      <c r="B14" s="81"/>
      <c r="C14" s="81"/>
      <c r="D14" s="82"/>
      <c r="E14" s="82"/>
      <c r="F14" s="82"/>
      <c r="G14" s="82"/>
      <c r="H14" s="83" t="s">
        <v>60</v>
      </c>
      <c r="I14" s="84" t="s">
        <v>61</v>
      </c>
      <c r="J14" s="84" t="s">
        <v>62</v>
      </c>
      <c r="K14" s="85"/>
      <c r="L14" s="9"/>
      <c r="M14" s="9"/>
      <c r="P14" s="8" t="s">
        <v>63</v>
      </c>
      <c r="Q14" s="8" t="s">
        <v>11</v>
      </c>
      <c r="R14" s="86" t="s">
        <v>126</v>
      </c>
    </row>
    <row r="15" spans="1:18" ht="12" customHeight="1">
      <c r="A15" s="87">
        <v>1</v>
      </c>
      <c r="B15" s="21"/>
      <c r="C15" s="22"/>
      <c r="D15" s="150">
        <f>D11</f>
        <v>0</v>
      </c>
      <c r="E15" s="89"/>
      <c r="F15" s="89"/>
      <c r="G15" s="89"/>
      <c r="H15" s="64"/>
      <c r="I15" s="64"/>
      <c r="J15" s="64"/>
      <c r="K15" s="90">
        <f>(IF(R15=12, (P15*H15),0)+IF(R15&lt;12, (P15*(I15+J15)),0))</f>
        <v>0</v>
      </c>
      <c r="L15" s="29"/>
      <c r="M15" s="29"/>
      <c r="N15" s="39" t="s">
        <v>20</v>
      </c>
      <c r="O15" s="151">
        <f>D15</f>
        <v>0</v>
      </c>
      <c r="P15" s="164">
        <f>Q15/R15</f>
        <v>0</v>
      </c>
      <c r="Q15" s="121">
        <f>'YR 2'!Q15*1.03</f>
        <v>0</v>
      </c>
      <c r="R15" s="64">
        <v>9</v>
      </c>
    </row>
    <row r="16" spans="1:18" ht="12" customHeight="1">
      <c r="A16" s="87">
        <v>2</v>
      </c>
      <c r="B16" s="21"/>
      <c r="C16" s="22"/>
      <c r="D16" s="153">
        <f>'YR 1'!D16</f>
        <v>0</v>
      </c>
      <c r="E16" s="89"/>
      <c r="F16" s="89"/>
      <c r="G16" s="89"/>
      <c r="H16" s="64">
        <v>0</v>
      </c>
      <c r="I16" s="64"/>
      <c r="J16" s="64"/>
      <c r="K16" s="90">
        <f>(IF(R16=12, (P16*H16),0)+IF(R16&lt;12, (P16*(I16+J16)),0))</f>
        <v>0</v>
      </c>
      <c r="L16" s="29"/>
      <c r="M16" s="29"/>
      <c r="N16" s="39" t="s">
        <v>21</v>
      </c>
      <c r="O16" s="151">
        <f>D16</f>
        <v>0</v>
      </c>
      <c r="P16" s="164">
        <f>Q16/R16</f>
        <v>0</v>
      </c>
      <c r="Q16" s="121">
        <f>'YR 2'!Q16*1.03</f>
        <v>0</v>
      </c>
      <c r="R16" s="64">
        <v>9</v>
      </c>
    </row>
    <row r="17" spans="1:18" ht="12" customHeight="1">
      <c r="A17" s="87">
        <v>3</v>
      </c>
      <c r="B17" s="21"/>
      <c r="C17" s="22"/>
      <c r="D17" s="153">
        <f>'YR 1'!D17</f>
        <v>0</v>
      </c>
      <c r="E17" s="89"/>
      <c r="F17" s="89"/>
      <c r="G17" s="89"/>
      <c r="H17" s="64">
        <v>0</v>
      </c>
      <c r="I17" s="64"/>
      <c r="J17" s="64"/>
      <c r="K17" s="90">
        <f t="shared" ref="K17:K24" si="0">(IF(R17=12, (P17*H17),0)+IF(R17&lt;12, (P17*(I17+J17)),0))</f>
        <v>0</v>
      </c>
      <c r="L17" s="29"/>
      <c r="M17" s="29"/>
      <c r="N17" s="39" t="s">
        <v>21</v>
      </c>
      <c r="O17" s="151">
        <f t="shared" ref="O17:O24" si="1">D17</f>
        <v>0</v>
      </c>
      <c r="P17" s="164">
        <f t="shared" ref="P17:P24" si="2">Q17/R17</f>
        <v>0</v>
      </c>
      <c r="Q17" s="121">
        <f>'YR 2'!Q17*1.03</f>
        <v>0</v>
      </c>
      <c r="R17" s="64">
        <v>9</v>
      </c>
    </row>
    <row r="18" spans="1:18" ht="12" customHeight="1">
      <c r="A18" s="87">
        <v>4</v>
      </c>
      <c r="B18" s="21"/>
      <c r="C18" s="22"/>
      <c r="D18" s="153">
        <f>'YR 1'!D18</f>
        <v>0</v>
      </c>
      <c r="E18" s="89"/>
      <c r="F18" s="89"/>
      <c r="G18" s="89"/>
      <c r="H18" s="64">
        <v>0</v>
      </c>
      <c r="I18" s="64"/>
      <c r="J18" s="64"/>
      <c r="K18" s="90">
        <f t="shared" si="0"/>
        <v>0</v>
      </c>
      <c r="L18" s="29"/>
      <c r="M18" s="29"/>
      <c r="N18" s="39" t="s">
        <v>21</v>
      </c>
      <c r="O18" s="151">
        <f t="shared" si="1"/>
        <v>0</v>
      </c>
      <c r="P18" s="164">
        <f t="shared" si="2"/>
        <v>0</v>
      </c>
      <c r="Q18" s="121">
        <f>'YR 2'!Q18*1.03</f>
        <v>0</v>
      </c>
      <c r="R18" s="64">
        <v>9</v>
      </c>
    </row>
    <row r="19" spans="1:18" ht="12" customHeight="1">
      <c r="A19" s="87">
        <v>5</v>
      </c>
      <c r="B19" s="21"/>
      <c r="C19" s="22"/>
      <c r="D19" s="153">
        <f>'YR 1'!D19</f>
        <v>0</v>
      </c>
      <c r="E19" s="89"/>
      <c r="F19" s="89"/>
      <c r="G19" s="89"/>
      <c r="H19" s="64">
        <v>0</v>
      </c>
      <c r="I19" s="64"/>
      <c r="J19" s="64"/>
      <c r="K19" s="90">
        <f t="shared" si="0"/>
        <v>0</v>
      </c>
      <c r="L19" s="29"/>
      <c r="M19" s="29"/>
      <c r="N19" s="39" t="s">
        <v>21</v>
      </c>
      <c r="O19" s="151">
        <f t="shared" si="1"/>
        <v>0</v>
      </c>
      <c r="P19" s="164">
        <f t="shared" si="2"/>
        <v>0</v>
      </c>
      <c r="Q19" s="121">
        <f>'YR 2'!Q19*1.03</f>
        <v>0</v>
      </c>
      <c r="R19" s="64">
        <v>9</v>
      </c>
    </row>
    <row r="20" spans="1:18" ht="12" customHeight="1">
      <c r="A20" s="87">
        <v>6</v>
      </c>
      <c r="B20" s="21"/>
      <c r="C20" s="22"/>
      <c r="D20" s="153">
        <f>'YR 1'!D20</f>
        <v>0</v>
      </c>
      <c r="E20" s="89"/>
      <c r="F20" s="89"/>
      <c r="G20" s="89"/>
      <c r="H20" s="64">
        <v>0</v>
      </c>
      <c r="I20" s="64"/>
      <c r="J20" s="64"/>
      <c r="K20" s="90">
        <f t="shared" si="0"/>
        <v>0</v>
      </c>
      <c r="L20" s="29"/>
      <c r="M20" s="29"/>
      <c r="N20" s="39" t="s">
        <v>21</v>
      </c>
      <c r="O20" s="151">
        <f t="shared" si="1"/>
        <v>0</v>
      </c>
      <c r="P20" s="164">
        <f t="shared" si="2"/>
        <v>0</v>
      </c>
      <c r="Q20" s="121">
        <f>'YR 2'!Q20*1.03</f>
        <v>0</v>
      </c>
      <c r="R20" s="64">
        <v>9</v>
      </c>
    </row>
    <row r="21" spans="1:18" ht="12" customHeight="1">
      <c r="A21" s="87">
        <v>7</v>
      </c>
      <c r="B21" s="21"/>
      <c r="C21" s="22"/>
      <c r="D21" s="153">
        <f>'YR 1'!D21</f>
        <v>0</v>
      </c>
      <c r="E21" s="89"/>
      <c r="F21" s="89"/>
      <c r="G21" s="89"/>
      <c r="H21" s="64">
        <v>0</v>
      </c>
      <c r="I21" s="64"/>
      <c r="J21" s="64"/>
      <c r="K21" s="90">
        <f t="shared" si="0"/>
        <v>0</v>
      </c>
      <c r="L21" s="29"/>
      <c r="M21" s="29"/>
      <c r="N21" s="39" t="s">
        <v>21</v>
      </c>
      <c r="O21" s="151">
        <f t="shared" si="1"/>
        <v>0</v>
      </c>
      <c r="P21" s="164">
        <f t="shared" si="2"/>
        <v>0</v>
      </c>
      <c r="Q21" s="121">
        <f>'YR 2'!Q21*1.03</f>
        <v>0</v>
      </c>
      <c r="R21" s="64">
        <v>9</v>
      </c>
    </row>
    <row r="22" spans="1:18" ht="12" customHeight="1">
      <c r="A22" s="87">
        <v>8</v>
      </c>
      <c r="B22" s="21"/>
      <c r="C22" s="22"/>
      <c r="D22" s="153">
        <f>'YR 1'!D22</f>
        <v>0</v>
      </c>
      <c r="E22" s="89"/>
      <c r="F22" s="89"/>
      <c r="G22" s="89"/>
      <c r="H22" s="64">
        <v>0</v>
      </c>
      <c r="I22" s="64"/>
      <c r="J22" s="64"/>
      <c r="K22" s="90">
        <f t="shared" si="0"/>
        <v>0</v>
      </c>
      <c r="L22" s="29"/>
      <c r="M22" s="29"/>
      <c r="N22" s="39" t="s">
        <v>21</v>
      </c>
      <c r="O22" s="151">
        <f t="shared" si="1"/>
        <v>0</v>
      </c>
      <c r="P22" s="164">
        <f t="shared" si="2"/>
        <v>0</v>
      </c>
      <c r="Q22" s="121">
        <f>'YR 2'!Q22*1.03</f>
        <v>0</v>
      </c>
      <c r="R22" s="64">
        <v>9</v>
      </c>
    </row>
    <row r="23" spans="1:18" ht="12" customHeight="1">
      <c r="A23" s="87">
        <v>9</v>
      </c>
      <c r="B23" s="21"/>
      <c r="C23" s="22"/>
      <c r="D23" s="153">
        <f>'YR 1'!D23</f>
        <v>0</v>
      </c>
      <c r="E23" s="89"/>
      <c r="F23" s="89"/>
      <c r="G23" s="89"/>
      <c r="H23" s="64">
        <v>0</v>
      </c>
      <c r="I23" s="64"/>
      <c r="J23" s="64"/>
      <c r="K23" s="90">
        <f t="shared" si="0"/>
        <v>0</v>
      </c>
      <c r="L23" s="29"/>
      <c r="M23" s="29"/>
      <c r="N23" s="39" t="s">
        <v>21</v>
      </c>
      <c r="O23" s="151">
        <f t="shared" si="1"/>
        <v>0</v>
      </c>
      <c r="P23" s="164">
        <f t="shared" si="2"/>
        <v>0</v>
      </c>
      <c r="Q23" s="121">
        <f>'YR 2'!Q23*1.03</f>
        <v>0</v>
      </c>
      <c r="R23" s="64">
        <v>9</v>
      </c>
    </row>
    <row r="24" spans="1:18" ht="12" customHeight="1">
      <c r="A24" s="87">
        <v>10</v>
      </c>
      <c r="B24" s="21"/>
      <c r="C24" s="22"/>
      <c r="D24" s="153">
        <f>'YR 1'!D24</f>
        <v>0</v>
      </c>
      <c r="E24" s="89"/>
      <c r="F24" s="89"/>
      <c r="G24" s="89"/>
      <c r="H24" s="64">
        <v>0</v>
      </c>
      <c r="I24" s="64"/>
      <c r="J24" s="64"/>
      <c r="K24" s="90">
        <f t="shared" si="0"/>
        <v>0</v>
      </c>
      <c r="L24" s="29"/>
      <c r="M24" s="29"/>
      <c r="N24" s="39" t="s">
        <v>21</v>
      </c>
      <c r="O24" s="151">
        <f t="shared" si="1"/>
        <v>0</v>
      </c>
      <c r="P24" s="164">
        <f t="shared" si="2"/>
        <v>0</v>
      </c>
      <c r="Q24" s="121">
        <f>'YR 2'!Q24*1.03</f>
        <v>0</v>
      </c>
      <c r="R24" s="64">
        <v>9</v>
      </c>
    </row>
    <row r="25" spans="1:18" ht="12" customHeight="1">
      <c r="A25" s="87"/>
      <c r="B25" s="22"/>
      <c r="C25" s="22"/>
      <c r="D25" s="146" t="s">
        <v>52</v>
      </c>
      <c r="E25" s="100"/>
      <c r="F25" s="100"/>
      <c r="G25" s="96"/>
      <c r="H25" s="64"/>
      <c r="I25" s="165"/>
      <c r="J25" s="165"/>
      <c r="K25" s="90">
        <f>((H25)*P25)</f>
        <v>0</v>
      </c>
      <c r="L25" s="29"/>
      <c r="M25" s="29"/>
      <c r="O25" s="146" t="s">
        <v>38</v>
      </c>
      <c r="P25" s="164">
        <f t="shared" ref="P25:P32" si="3">Q25/12</f>
        <v>0</v>
      </c>
      <c r="Q25" s="121">
        <f>'YR 2'!Q25*1.03</f>
        <v>0</v>
      </c>
      <c r="R25" s="99"/>
    </row>
    <row r="26" spans="1:18" ht="12" customHeight="1">
      <c r="A26" s="87"/>
      <c r="B26" s="22"/>
      <c r="C26" s="22"/>
      <c r="D26" s="146" t="s">
        <v>52</v>
      </c>
      <c r="E26" s="89"/>
      <c r="F26" s="89"/>
      <c r="G26" s="97"/>
      <c r="H26" s="64"/>
      <c r="I26" s="165"/>
      <c r="J26" s="165"/>
      <c r="K26" s="90">
        <f>((H26)*P26)</f>
        <v>0</v>
      </c>
      <c r="L26" s="29"/>
      <c r="M26" s="29"/>
      <c r="O26" s="146" t="s">
        <v>38</v>
      </c>
      <c r="P26" s="164">
        <f>Q26/12</f>
        <v>0</v>
      </c>
      <c r="Q26" s="121">
        <f>'YR 2'!Q26*1.03</f>
        <v>0</v>
      </c>
      <c r="R26" s="99"/>
    </row>
    <row r="27" spans="1:18" ht="12" customHeight="1">
      <c r="A27" s="87"/>
      <c r="B27" s="22"/>
      <c r="C27" s="22"/>
      <c r="D27" s="146" t="s">
        <v>52</v>
      </c>
      <c r="E27" s="89"/>
      <c r="F27" s="89"/>
      <c r="G27" s="97"/>
      <c r="H27" s="64"/>
      <c r="I27" s="165"/>
      <c r="J27" s="165"/>
      <c r="K27" s="90">
        <f>((H27)*P27)</f>
        <v>0</v>
      </c>
      <c r="L27" s="29"/>
      <c r="M27" s="29"/>
      <c r="O27" s="146" t="s">
        <v>38</v>
      </c>
      <c r="P27" s="164">
        <f>Q27/12</f>
        <v>0</v>
      </c>
      <c r="Q27" s="121">
        <f>'YR 2'!Q27*1.03</f>
        <v>0</v>
      </c>
      <c r="R27" s="99"/>
    </row>
    <row r="28" spans="1:18" ht="12" customHeight="1" thickBot="1">
      <c r="A28" s="87"/>
      <c r="B28" s="22"/>
      <c r="C28" s="22"/>
      <c r="D28" s="146" t="s">
        <v>52</v>
      </c>
      <c r="E28" s="89"/>
      <c r="F28" s="89"/>
      <c r="G28" s="97"/>
      <c r="H28" s="64"/>
      <c r="I28" s="165"/>
      <c r="J28" s="165"/>
      <c r="K28" s="90">
        <f>((H28)*P28)</f>
        <v>0</v>
      </c>
      <c r="L28" s="29"/>
      <c r="M28" s="29"/>
      <c r="O28" s="146" t="s">
        <v>38</v>
      </c>
      <c r="P28" s="164">
        <f>Q28/12</f>
        <v>0</v>
      </c>
      <c r="Q28" s="121">
        <f>'YR 2'!Q28*1.03</f>
        <v>0</v>
      </c>
      <c r="R28" s="99"/>
    </row>
    <row r="29" spans="1:18" ht="12" customHeight="1" thickBot="1">
      <c r="A29" s="101">
        <v>11</v>
      </c>
      <c r="B29" s="24"/>
      <c r="C29" s="58" t="s">
        <v>66</v>
      </c>
      <c r="D29" s="102"/>
      <c r="E29" s="102"/>
      <c r="F29" s="102"/>
      <c r="G29" s="102"/>
      <c r="H29" s="64"/>
      <c r="I29" s="165"/>
      <c r="J29" s="165"/>
      <c r="K29" s="90">
        <f>P30*H29</f>
        <v>0</v>
      </c>
      <c r="L29" s="29"/>
      <c r="M29" s="29"/>
      <c r="O29" s="38" t="s">
        <v>64</v>
      </c>
      <c r="P29" s="166">
        <f t="shared" si="3"/>
        <v>0</v>
      </c>
      <c r="Q29" s="121">
        <f>'YR 1'!Q29</f>
        <v>0</v>
      </c>
      <c r="R29" s="99"/>
    </row>
    <row r="30" spans="1:18" ht="12" customHeight="1">
      <c r="A30" s="87">
        <v>12</v>
      </c>
      <c r="B30" s="66" t="s">
        <v>67</v>
      </c>
      <c r="C30" s="25"/>
      <c r="D30" s="102" t="s">
        <v>68</v>
      </c>
      <c r="E30" s="102"/>
      <c r="F30" s="102"/>
      <c r="G30" s="102"/>
      <c r="H30" s="155">
        <f>SUM(H15:H28)</f>
        <v>0</v>
      </c>
      <c r="I30" s="155">
        <f>SUM(I15:I29)</f>
        <v>0</v>
      </c>
      <c r="J30" s="155">
        <f>SUM(J15:J29)</f>
        <v>0</v>
      </c>
      <c r="K30" s="106">
        <f>SUM(K15:K29)</f>
        <v>0</v>
      </c>
      <c r="L30" s="34"/>
      <c r="M30" s="34"/>
      <c r="O30" s="38" t="s">
        <v>5</v>
      </c>
      <c r="P30" s="166">
        <f t="shared" si="3"/>
        <v>0</v>
      </c>
      <c r="Q30" s="121">
        <f>'YR 1'!Q30</f>
        <v>0</v>
      </c>
      <c r="R30" s="99"/>
    </row>
    <row r="31" spans="1:18" ht="12" customHeight="1" thickBot="1">
      <c r="A31" s="101" t="s">
        <v>69</v>
      </c>
      <c r="B31" s="58" t="s">
        <v>70</v>
      </c>
      <c r="C31" s="58"/>
      <c r="D31" s="102"/>
      <c r="E31" s="102"/>
      <c r="F31" s="102"/>
      <c r="G31" s="102"/>
      <c r="H31" s="104"/>
      <c r="I31" s="104"/>
      <c r="J31" s="104"/>
      <c r="K31" s="104"/>
      <c r="L31" s="34"/>
      <c r="M31" s="34"/>
      <c r="O31" s="38" t="s">
        <v>6</v>
      </c>
      <c r="P31" s="166">
        <f t="shared" si="3"/>
        <v>0</v>
      </c>
      <c r="Q31" s="121">
        <f>'YR 2'!Q31</f>
        <v>0</v>
      </c>
      <c r="R31" s="99"/>
    </row>
    <row r="32" spans="1:18" ht="12" customHeight="1" thickBot="1">
      <c r="A32" s="101" t="s">
        <v>8</v>
      </c>
      <c r="B32" s="26"/>
      <c r="C32" s="58" t="s">
        <v>102</v>
      </c>
      <c r="D32" s="105"/>
      <c r="E32" s="102"/>
      <c r="F32" s="102"/>
      <c r="G32" s="102"/>
      <c r="H32" s="64"/>
      <c r="I32" s="98"/>
      <c r="J32" s="98"/>
      <c r="K32" s="156"/>
      <c r="L32" s="29"/>
      <c r="M32" s="29"/>
      <c r="O32" s="38" t="s">
        <v>18</v>
      </c>
      <c r="P32" s="166">
        <f t="shared" si="3"/>
        <v>0</v>
      </c>
      <c r="Q32" s="121">
        <f>'YR 1'!Q32</f>
        <v>0</v>
      </c>
      <c r="R32" s="99"/>
    </row>
    <row r="33" spans="1:18" ht="12" customHeight="1" thickBot="1">
      <c r="A33" s="101" t="s">
        <v>74</v>
      </c>
      <c r="B33" s="27"/>
      <c r="C33" s="58" t="s">
        <v>75</v>
      </c>
      <c r="D33" s="102"/>
      <c r="E33" s="102"/>
      <c r="F33" s="61"/>
      <c r="G33" s="61"/>
      <c r="H33" s="64"/>
      <c r="I33" s="98"/>
      <c r="J33" s="98"/>
      <c r="K33" s="156">
        <f>(P31*H33)*B33</f>
        <v>0</v>
      </c>
      <c r="L33" s="29"/>
      <c r="M33" s="29"/>
    </row>
    <row r="34" spans="1:18" ht="12" customHeight="1" thickBot="1">
      <c r="A34" s="101" t="s">
        <v>76</v>
      </c>
      <c r="B34" s="27"/>
      <c r="C34" s="58" t="s">
        <v>77</v>
      </c>
      <c r="D34" s="102"/>
      <c r="E34" s="102"/>
      <c r="F34" s="147">
        <f>Q29/12</f>
        <v>0</v>
      </c>
      <c r="G34" s="28" t="s">
        <v>12</v>
      </c>
      <c r="H34" s="64"/>
      <c r="I34" s="64"/>
      <c r="J34" s="64"/>
      <c r="K34" s="156">
        <f>B34*F34*H34</f>
        <v>0</v>
      </c>
      <c r="L34" s="29"/>
      <c r="M34" s="29"/>
    </row>
    <row r="35" spans="1:18" ht="12" customHeight="1" thickBot="1">
      <c r="A35" s="101" t="s">
        <v>78</v>
      </c>
      <c r="B35" s="26"/>
      <c r="C35" s="58" t="s">
        <v>79</v>
      </c>
      <c r="D35" s="102"/>
      <c r="E35" s="102"/>
      <c r="F35" s="70"/>
      <c r="G35" s="102"/>
      <c r="H35" s="64"/>
      <c r="I35" s="107" t="s">
        <v>39</v>
      </c>
      <c r="J35" s="107">
        <v>0</v>
      </c>
      <c r="K35" s="156">
        <f>B35*(Rates!B22*Rates!B23)*'YR 1'!H35</f>
        <v>0</v>
      </c>
      <c r="L35" s="29"/>
      <c r="M35" s="29"/>
      <c r="O35" s="29"/>
      <c r="P35" s="30" t="s">
        <v>73</v>
      </c>
      <c r="Q35" s="9"/>
    </row>
    <row r="36" spans="1:18" ht="12" customHeight="1" thickBot="1">
      <c r="A36" s="101" t="s">
        <v>80</v>
      </c>
      <c r="B36" s="26"/>
      <c r="C36" s="58" t="s">
        <v>81</v>
      </c>
      <c r="D36" s="102"/>
      <c r="E36" s="102"/>
      <c r="F36" s="102"/>
      <c r="G36" s="102"/>
      <c r="H36" s="64"/>
      <c r="I36" s="107" t="s">
        <v>19</v>
      </c>
      <c r="J36" s="107"/>
      <c r="K36" s="156">
        <f>Q32/12*B36*H36</f>
        <v>0</v>
      </c>
      <c r="L36" s="29"/>
      <c r="M36" s="29"/>
      <c r="N36" s="39" t="s">
        <v>20</v>
      </c>
      <c r="O36" s="239">
        <f>D11</f>
        <v>0</v>
      </c>
      <c r="P36" s="159">
        <f>IF(R15&gt;9, (H15*Rates!B13+P15*H15*Rates!B4), ((I15*P15)*Rates!B4)+(I15*Rates!B12)+((J15*P15)*Rates!B4))</f>
        <v>0</v>
      </c>
      <c r="Q36" s="29"/>
      <c r="R36" s="108"/>
    </row>
    <row r="37" spans="1:18" ht="12" customHeight="1" thickBot="1">
      <c r="A37" s="101" t="s">
        <v>65</v>
      </c>
      <c r="B37" s="31"/>
      <c r="C37" s="58" t="s">
        <v>82</v>
      </c>
      <c r="D37" s="102"/>
      <c r="E37" s="102"/>
      <c r="F37" s="102"/>
      <c r="G37" s="102"/>
      <c r="H37" s="109"/>
      <c r="I37" s="110"/>
      <c r="J37" s="58"/>
      <c r="K37" s="90">
        <f>(P30*H37)*B37</f>
        <v>0</v>
      </c>
      <c r="L37" s="29"/>
      <c r="M37" s="29"/>
      <c r="N37" s="39" t="s">
        <v>21</v>
      </c>
      <c r="O37" s="239">
        <f>D16</f>
        <v>0</v>
      </c>
      <c r="P37" s="159">
        <f>IF(R16&gt;9, (H16*Rates!B13+P16*H16*Rates!B4), ((I16*P16)*Rates!B4)+(I16*Rates!B12)+((J16*P16)*Rates!B4))</f>
        <v>0</v>
      </c>
      <c r="Q37" s="29"/>
      <c r="R37" s="108"/>
    </row>
    <row r="38" spans="1:18" ht="12" customHeight="1" thickBot="1">
      <c r="A38" s="101"/>
      <c r="B38" s="58" t="s">
        <v>83</v>
      </c>
      <c r="C38" s="58"/>
      <c r="D38" s="102"/>
      <c r="E38" s="102"/>
      <c r="F38" s="102"/>
      <c r="G38" s="102"/>
      <c r="H38" s="111"/>
      <c r="I38" s="110"/>
      <c r="J38" s="58"/>
      <c r="K38" s="158">
        <f>SUM(K30:K37)</f>
        <v>0</v>
      </c>
      <c r="L38" s="34"/>
      <c r="M38" s="34"/>
      <c r="N38" s="39" t="s">
        <v>21</v>
      </c>
      <c r="O38" s="239">
        <f t="shared" ref="O38:O45" si="4">D17</f>
        <v>0</v>
      </c>
      <c r="P38" s="159">
        <f>IF(R17&gt;9, (H17*Rates!B13+P17*H17*Rates!B4), ((I17*P17)*Rates!B4)+(I17*Rates!B12)+((J17*P17)*Rates!B4))</f>
        <v>0</v>
      </c>
      <c r="Q38" s="29"/>
      <c r="R38" s="108"/>
    </row>
    <row r="39" spans="1:18" ht="12" customHeight="1" thickBot="1">
      <c r="A39" s="101" t="s">
        <v>84</v>
      </c>
      <c r="B39" s="58" t="s">
        <v>85</v>
      </c>
      <c r="C39" s="58"/>
      <c r="D39" s="59"/>
      <c r="E39" s="59"/>
      <c r="F39" s="32"/>
      <c r="G39" s="32"/>
      <c r="H39" s="58"/>
      <c r="I39" s="110"/>
      <c r="J39" s="58"/>
      <c r="K39" s="159">
        <f>P55</f>
        <v>0</v>
      </c>
      <c r="L39" s="29"/>
      <c r="M39" s="29"/>
      <c r="N39" s="39" t="s">
        <v>21</v>
      </c>
      <c r="O39" s="239">
        <f t="shared" si="4"/>
        <v>0</v>
      </c>
      <c r="P39" s="159">
        <f>IF(R18&gt;9, (H18*Rates!B13+P18*H18*Rates!B4), ((I18*P18)*Rates!B4)+(I18*Rates!B12)+((J18*P18)*Rates!B4))</f>
        <v>0</v>
      </c>
      <c r="Q39" s="29"/>
      <c r="R39" s="108"/>
    </row>
    <row r="40" spans="1:18" ht="12" customHeight="1" thickBot="1">
      <c r="A40" s="112"/>
      <c r="B40" s="113" t="s">
        <v>86</v>
      </c>
      <c r="C40" s="114"/>
      <c r="D40" s="115"/>
      <c r="E40" s="115"/>
      <c r="F40" s="115"/>
      <c r="G40" s="115"/>
      <c r="H40" s="114"/>
      <c r="I40" s="114"/>
      <c r="J40" s="114"/>
      <c r="K40" s="158">
        <f>SUM(K38:K39)</f>
        <v>0</v>
      </c>
      <c r="L40" s="34"/>
      <c r="M40" s="34"/>
      <c r="N40" s="39" t="s">
        <v>21</v>
      </c>
      <c r="O40" s="239">
        <f t="shared" si="4"/>
        <v>0</v>
      </c>
      <c r="P40" s="159">
        <f>IF(R19&gt;9, (H19*Rates!B13+P19*H19*Rates!B4), ((I19*P19)*Rates!B4)+(I19*Rates!B12)+((J19*P19)*Rates!B4))</f>
        <v>0</v>
      </c>
      <c r="Q40" s="29"/>
      <c r="R40" s="108"/>
    </row>
    <row r="41" spans="1:18" ht="12" customHeight="1" thickBot="1">
      <c r="A41" s="56" t="s">
        <v>87</v>
      </c>
      <c r="B41" s="39" t="s">
        <v>88</v>
      </c>
      <c r="D41" s="66"/>
      <c r="E41" s="66"/>
      <c r="F41" s="66"/>
      <c r="G41" s="66"/>
      <c r="I41" s="116"/>
      <c r="J41" s="39"/>
      <c r="K41" s="104"/>
      <c r="L41" s="34"/>
      <c r="M41" s="34"/>
      <c r="N41" s="39" t="s">
        <v>21</v>
      </c>
      <c r="O41" s="239">
        <f t="shared" si="4"/>
        <v>0</v>
      </c>
      <c r="P41" s="159">
        <f>IF(R20&gt;9, (H20*Rates!B13+P20*H20*Rates!B4), ((I20*P20)*Rates!B4)+(I20*Rates!B12)+((J20*P20)*Rates!B4))</f>
        <v>0</v>
      </c>
      <c r="Q41" s="29"/>
      <c r="R41" s="108"/>
    </row>
    <row r="42" spans="1:18" ht="12" customHeight="1" thickBot="1">
      <c r="A42" s="33"/>
      <c r="B42" s="16"/>
      <c r="C42" s="16"/>
      <c r="D42" s="18" t="s">
        <v>3</v>
      </c>
      <c r="E42" s="18"/>
      <c r="F42" s="18"/>
      <c r="G42" s="18" t="s">
        <v>4</v>
      </c>
      <c r="H42" s="16"/>
      <c r="I42" s="19"/>
      <c r="J42" s="16"/>
      <c r="K42" s="104"/>
      <c r="L42" s="34"/>
      <c r="M42" s="34"/>
      <c r="N42" s="39" t="s">
        <v>21</v>
      </c>
      <c r="O42" s="239">
        <f t="shared" si="4"/>
        <v>0</v>
      </c>
      <c r="P42" s="159">
        <f>IF(R21&gt;9, (H21*Rates!B13+P21*H21*Rates!B4), ((I21*P21)*Rates!B4)+(I21*Rates!B12)+((J21*P21)*Rates!B4))</f>
        <v>0</v>
      </c>
      <c r="Q42" s="29"/>
      <c r="R42" s="108"/>
    </row>
    <row r="43" spans="1:18" ht="12" customHeight="1" thickBot="1">
      <c r="A43" s="33"/>
      <c r="B43" s="16"/>
      <c r="C43" s="16"/>
      <c r="D43" s="93"/>
      <c r="E43" s="18"/>
      <c r="F43" s="39"/>
      <c r="G43" s="93"/>
      <c r="H43" s="117" t="s">
        <v>2</v>
      </c>
      <c r="I43" s="19"/>
      <c r="J43" s="16"/>
      <c r="K43" s="104"/>
      <c r="L43" s="34"/>
      <c r="M43" s="34"/>
      <c r="N43" s="39" t="s">
        <v>21</v>
      </c>
      <c r="O43" s="239">
        <f t="shared" si="4"/>
        <v>0</v>
      </c>
      <c r="P43" s="159">
        <f>IF(R22&gt;9, (H22*Rates!B13+P22*H22*Rates!B4), ((I22*P22)*Rates!B4)+(I22*Rates!B12)+((J22*P22)*Rates!B4))</f>
        <v>0</v>
      </c>
      <c r="Q43" s="29"/>
      <c r="R43" s="108"/>
    </row>
    <row r="44" spans="1:18" ht="12" customHeight="1" thickBot="1">
      <c r="A44" s="33"/>
      <c r="B44" s="16"/>
      <c r="C44" s="16"/>
      <c r="D44" s="64"/>
      <c r="E44" s="31"/>
      <c r="F44" s="31"/>
      <c r="G44" s="64"/>
      <c r="H44" s="18"/>
      <c r="I44" s="18"/>
      <c r="J44" s="18"/>
      <c r="K44" s="104"/>
      <c r="L44" s="34"/>
      <c r="M44" s="34"/>
      <c r="N44" s="39" t="s">
        <v>21</v>
      </c>
      <c r="O44" s="239">
        <f t="shared" si="4"/>
        <v>0</v>
      </c>
      <c r="P44" s="159">
        <f>IF(R23&gt;9, (H23*Rates!B13+P23*H23*Rates!B4), ((I23*P23)*Rates!B4)+(I23*Rates!B12)+((J23*P23)*Rates!B4))</f>
        <v>0</v>
      </c>
      <c r="Q44" s="29"/>
      <c r="R44" s="108"/>
    </row>
    <row r="45" spans="1:18" ht="12" customHeight="1" thickBot="1">
      <c r="A45" s="33"/>
      <c r="B45" s="16"/>
      <c r="C45" s="16"/>
      <c r="D45" s="64"/>
      <c r="E45" s="31"/>
      <c r="F45" s="31"/>
      <c r="G45" s="64"/>
      <c r="H45" s="18"/>
      <c r="I45" s="18"/>
      <c r="J45" s="18"/>
      <c r="K45" s="104"/>
      <c r="L45" s="34"/>
      <c r="M45" s="34"/>
      <c r="N45" s="39" t="s">
        <v>21</v>
      </c>
      <c r="O45" s="239">
        <f t="shared" si="4"/>
        <v>0</v>
      </c>
      <c r="P45" s="159">
        <f>IF(R24&gt;9, (H24*Rates!B13+P24*H24*Rates!B4), ((I24*P24)*Rates!B4)+(I24*Rates!B12)+((J24*P24)*Rates!B4))</f>
        <v>0</v>
      </c>
      <c r="Q45" s="29"/>
    </row>
    <row r="46" spans="1:18" ht="12" customHeight="1" thickBot="1">
      <c r="A46" s="33"/>
      <c r="B46" s="16"/>
      <c r="C46" s="16"/>
      <c r="D46" s="64"/>
      <c r="E46" s="18"/>
      <c r="F46" s="18"/>
      <c r="G46" s="64"/>
      <c r="H46" s="18"/>
      <c r="I46" s="18"/>
      <c r="J46" s="18"/>
      <c r="K46" s="104"/>
      <c r="L46" s="34"/>
      <c r="M46" s="34"/>
      <c r="O46" s="38" t="str">
        <f>O25</f>
        <v>PostDocs W/Benefit</v>
      </c>
      <c r="P46" s="159">
        <f>(P25*H25)*Rates!B4+(H25*Rates!B13)</f>
        <v>0</v>
      </c>
      <c r="Q46" s="29"/>
    </row>
    <row r="47" spans="1:18" ht="12" customHeight="1" thickBot="1">
      <c r="A47" s="118"/>
      <c r="B47" s="119" t="s">
        <v>89</v>
      </c>
      <c r="C47" s="81"/>
      <c r="D47" s="120"/>
      <c r="E47" s="120"/>
      <c r="F47" s="120"/>
      <c r="G47" s="35"/>
      <c r="H47" s="120"/>
      <c r="I47" s="120"/>
      <c r="J47" s="120"/>
      <c r="K47" s="159">
        <f>G43+G44+G45+G46</f>
        <v>0</v>
      </c>
      <c r="L47" s="29"/>
      <c r="M47" s="29"/>
      <c r="O47" s="38" t="str">
        <f>O26</f>
        <v>PostDocs W/Benefit</v>
      </c>
      <c r="P47" s="159">
        <f>(P26*H26)*Rates!B4+(H26*Rates!B13)</f>
        <v>0</v>
      </c>
      <c r="Q47" s="34">
        <f>SUM(Q36:Q46)</f>
        <v>0</v>
      </c>
    </row>
    <row r="48" spans="1:18" ht="12" customHeight="1" thickBot="1">
      <c r="A48" s="112" t="s">
        <v>90</v>
      </c>
      <c r="B48" s="114" t="s">
        <v>91</v>
      </c>
      <c r="C48" s="114"/>
      <c r="D48" s="105"/>
      <c r="E48" s="105"/>
      <c r="F48" s="105" t="s">
        <v>92</v>
      </c>
      <c r="G48" s="115"/>
      <c r="H48" s="115"/>
      <c r="I48" s="81"/>
      <c r="J48" s="114"/>
      <c r="K48" s="121"/>
      <c r="L48" s="29"/>
      <c r="M48" s="29"/>
      <c r="O48" s="38" t="str">
        <f>O27</f>
        <v>PostDocs W/Benefit</v>
      </c>
      <c r="P48" s="159">
        <f>(P27*H27)*Rates!B4+(H27*Rates!B13)</f>
        <v>0</v>
      </c>
    </row>
    <row r="49" spans="1:16" ht="12" customHeight="1" thickBot="1">
      <c r="D49" s="70"/>
      <c r="E49" s="70"/>
      <c r="F49" s="82" t="s">
        <v>93</v>
      </c>
      <c r="G49" s="82"/>
      <c r="H49" s="120"/>
      <c r="I49" s="120"/>
      <c r="J49" s="120"/>
      <c r="K49" s="121"/>
      <c r="L49" s="29"/>
      <c r="M49" s="29"/>
      <c r="O49" s="38" t="str">
        <f>O28</f>
        <v>PostDocs W/Benefit</v>
      </c>
      <c r="P49" s="159">
        <f>(P28*H28)*Rates!B4+(H28*Rates!B13)</f>
        <v>0</v>
      </c>
    </row>
    <row r="50" spans="1:16" ht="12" customHeight="1" thickBot="1">
      <c r="A50" s="33"/>
      <c r="B50" s="16"/>
      <c r="C50" s="16"/>
      <c r="D50" s="31"/>
      <c r="E50" s="31"/>
      <c r="F50" s="31"/>
      <c r="G50" s="31"/>
      <c r="H50" s="18"/>
      <c r="I50" s="18"/>
      <c r="J50" s="18"/>
      <c r="K50" s="104"/>
      <c r="L50" s="34"/>
      <c r="M50" s="34"/>
      <c r="O50" s="38" t="s">
        <v>7</v>
      </c>
      <c r="P50" s="159">
        <f>(K34*Rates!B5)</f>
        <v>0</v>
      </c>
    </row>
    <row r="51" spans="1:16" ht="12" customHeight="1" thickBot="1">
      <c r="A51" s="118"/>
      <c r="B51" s="119" t="s">
        <v>94</v>
      </c>
      <c r="C51" s="81"/>
      <c r="D51" s="82"/>
      <c r="E51" s="82"/>
      <c r="F51" s="81"/>
      <c r="G51" s="82"/>
      <c r="H51" s="81"/>
      <c r="I51" s="120"/>
      <c r="J51" s="120"/>
      <c r="K51" s="158">
        <f>SUM(K48:K49)</f>
        <v>0</v>
      </c>
      <c r="L51" s="34"/>
      <c r="M51" s="34"/>
      <c r="O51" s="38" t="s">
        <v>151</v>
      </c>
      <c r="P51" s="159">
        <f>(K35*Rates!B7)</f>
        <v>0</v>
      </c>
    </row>
    <row r="52" spans="1:16" ht="12" customHeight="1" thickBot="1">
      <c r="A52" s="56" t="s">
        <v>95</v>
      </c>
      <c r="B52" s="39" t="s">
        <v>96</v>
      </c>
      <c r="D52" s="66"/>
      <c r="E52" s="66"/>
      <c r="F52" s="66"/>
      <c r="G52" s="66"/>
      <c r="H52" s="66"/>
      <c r="I52" s="66"/>
      <c r="J52" s="66"/>
      <c r="K52" s="104"/>
      <c r="L52" s="34"/>
      <c r="M52" s="34"/>
      <c r="O52" s="38" t="s">
        <v>5</v>
      </c>
      <c r="P52" s="159">
        <f>K37*Rates!B4</f>
        <v>0</v>
      </c>
    </row>
    <row r="53" spans="1:16" ht="12" customHeight="1" thickBot="1">
      <c r="B53" s="123">
        <v>1</v>
      </c>
      <c r="C53" s="39" t="s">
        <v>97</v>
      </c>
      <c r="D53" s="66"/>
      <c r="E53" s="66"/>
      <c r="F53" s="124"/>
      <c r="G53" s="66"/>
      <c r="I53" s="116"/>
      <c r="J53" s="39"/>
      <c r="K53" s="121"/>
      <c r="L53" s="29"/>
      <c r="M53" s="29"/>
      <c r="O53" s="39" t="s">
        <v>6</v>
      </c>
      <c r="P53" s="159">
        <f>(K33*Rates!B4)+(H33*Rates!B13)*B33</f>
        <v>0</v>
      </c>
    </row>
    <row r="54" spans="1:16" ht="12" customHeight="1" thickBot="1">
      <c r="B54" s="123">
        <v>2</v>
      </c>
      <c r="C54" s="39" t="s">
        <v>98</v>
      </c>
      <c r="D54" s="66"/>
      <c r="E54" s="66"/>
      <c r="F54" s="124"/>
      <c r="G54" s="66"/>
      <c r="I54" s="116"/>
      <c r="J54" s="39"/>
      <c r="K54" s="121"/>
      <c r="L54" s="29"/>
      <c r="M54" s="29"/>
      <c r="O54" s="38" t="s">
        <v>18</v>
      </c>
      <c r="P54" s="159">
        <f>(K36*Rates!B4)+(H36*Rates!B13)</f>
        <v>0</v>
      </c>
    </row>
    <row r="55" spans="1:16" ht="12" customHeight="1">
      <c r="B55" s="123">
        <v>3</v>
      </c>
      <c r="C55" s="39" t="s">
        <v>99</v>
      </c>
      <c r="D55" s="70"/>
      <c r="E55" s="70"/>
      <c r="F55" s="124"/>
      <c r="G55" s="70"/>
      <c r="I55" s="116"/>
      <c r="J55" s="39"/>
      <c r="K55" s="121"/>
      <c r="L55" s="29"/>
      <c r="M55" s="29"/>
      <c r="O55" s="36" t="s">
        <v>13</v>
      </c>
      <c r="P55" s="34">
        <f>SUM(P36:P54)</f>
        <v>0</v>
      </c>
    </row>
    <row r="56" spans="1:16" ht="12" customHeight="1" thickBot="1">
      <c r="B56" s="123">
        <v>4</v>
      </c>
      <c r="C56" s="39" t="s">
        <v>100</v>
      </c>
      <c r="D56" s="70"/>
      <c r="E56" s="70"/>
      <c r="F56" s="124"/>
      <c r="G56" s="70"/>
      <c r="I56" s="116"/>
      <c r="J56" s="39"/>
      <c r="K56" s="121"/>
      <c r="L56" s="29"/>
      <c r="M56" s="29"/>
    </row>
    <row r="57" spans="1:16" ht="12" customHeight="1" thickBot="1">
      <c r="A57" s="112"/>
      <c r="B57" s="113" t="s">
        <v>101</v>
      </c>
      <c r="C57" s="114"/>
      <c r="D57" s="105"/>
      <c r="E57" s="245">
        <v>0</v>
      </c>
      <c r="F57" s="105"/>
      <c r="G57" s="105" t="s">
        <v>103</v>
      </c>
      <c r="H57" s="114"/>
      <c r="I57" s="125"/>
      <c r="J57" s="114"/>
      <c r="K57" s="158">
        <f>SUM(K53:K56)</f>
        <v>0</v>
      </c>
      <c r="L57" s="34"/>
      <c r="M57" s="34"/>
    </row>
    <row r="58" spans="1:16" ht="12" customHeight="1">
      <c r="A58" s="112" t="s">
        <v>104</v>
      </c>
      <c r="B58" s="114" t="s">
        <v>105</v>
      </c>
      <c r="C58" s="114"/>
      <c r="D58" s="105"/>
      <c r="E58" s="82"/>
      <c r="F58" s="105"/>
      <c r="G58" s="105"/>
      <c r="H58" s="114"/>
      <c r="I58" s="125"/>
      <c r="J58" s="114"/>
      <c r="K58" s="104"/>
      <c r="L58" s="34"/>
      <c r="M58" s="34"/>
    </row>
    <row r="59" spans="1:16" ht="12" customHeight="1">
      <c r="A59" s="112"/>
      <c r="B59" s="126">
        <v>1</v>
      </c>
      <c r="C59" s="114" t="s">
        <v>17</v>
      </c>
      <c r="D59" s="105"/>
      <c r="E59" s="105"/>
      <c r="F59" s="105"/>
      <c r="G59" s="105"/>
      <c r="H59" s="114"/>
      <c r="I59" s="125"/>
      <c r="J59" s="114"/>
      <c r="K59" s="121"/>
      <c r="L59" s="29"/>
      <c r="M59" s="29"/>
    </row>
    <row r="60" spans="1:16" ht="12" customHeight="1">
      <c r="A60" s="112"/>
      <c r="B60" s="126">
        <v>2</v>
      </c>
      <c r="C60" s="114" t="s">
        <v>106</v>
      </c>
      <c r="D60" s="105"/>
      <c r="E60" s="105"/>
      <c r="F60" s="105"/>
      <c r="G60" s="105"/>
      <c r="H60" s="114"/>
      <c r="I60" s="125"/>
      <c r="J60" s="114"/>
      <c r="K60" s="121"/>
      <c r="L60" s="29"/>
      <c r="M60" s="29"/>
    </row>
    <row r="61" spans="1:16" ht="12" customHeight="1">
      <c r="A61" s="112"/>
      <c r="B61" s="126">
        <v>3</v>
      </c>
      <c r="C61" s="114" t="s">
        <v>107</v>
      </c>
      <c r="D61" s="105"/>
      <c r="E61" s="105"/>
      <c r="F61" s="105"/>
      <c r="G61" s="105"/>
      <c r="H61" s="114"/>
      <c r="I61" s="125"/>
      <c r="J61" s="114"/>
      <c r="K61" s="121"/>
      <c r="L61" s="29"/>
      <c r="M61" s="29"/>
      <c r="O61" s="127" t="s">
        <v>159</v>
      </c>
      <c r="P61" s="128"/>
    </row>
    <row r="62" spans="1:16" ht="12" customHeight="1">
      <c r="A62" s="112"/>
      <c r="B62" s="126">
        <v>4</v>
      </c>
      <c r="C62" s="114" t="s">
        <v>171</v>
      </c>
      <c r="D62" s="105"/>
      <c r="E62" s="105"/>
      <c r="F62" s="105"/>
      <c r="G62" s="105"/>
      <c r="H62" s="114"/>
      <c r="I62" s="125"/>
      <c r="J62" s="114"/>
      <c r="K62" s="121"/>
      <c r="L62" s="29"/>
      <c r="M62" s="29"/>
      <c r="O62" s="129" t="s">
        <v>164</v>
      </c>
      <c r="P62" s="130"/>
    </row>
    <row r="63" spans="1:16" ht="12" customHeight="1">
      <c r="A63" s="112"/>
      <c r="B63" s="126">
        <v>5</v>
      </c>
      <c r="C63" s="114" t="s">
        <v>133</v>
      </c>
      <c r="D63" s="105"/>
      <c r="E63" s="105"/>
      <c r="F63" s="105"/>
      <c r="G63" s="105"/>
      <c r="H63" s="114"/>
      <c r="I63" s="125"/>
      <c r="J63" s="114"/>
      <c r="K63" s="121"/>
      <c r="L63" s="29"/>
      <c r="M63" s="29"/>
      <c r="O63" s="129" t="s">
        <v>157</v>
      </c>
      <c r="P63" s="130"/>
    </row>
    <row r="64" spans="1:16" ht="12" customHeight="1" thickBot="1">
      <c r="A64" s="112"/>
      <c r="B64" s="126"/>
      <c r="C64" s="114" t="s">
        <v>134</v>
      </c>
      <c r="D64" s="105"/>
      <c r="E64" s="105"/>
      <c r="F64" s="105"/>
      <c r="G64" s="105"/>
      <c r="H64" s="114"/>
      <c r="I64" s="125"/>
      <c r="J64" s="114"/>
      <c r="K64" s="121"/>
      <c r="L64" s="29"/>
      <c r="M64" s="29"/>
      <c r="O64" s="129" t="s">
        <v>160</v>
      </c>
      <c r="P64" s="130">
        <f>SUM(P62:P63)</f>
        <v>0</v>
      </c>
    </row>
    <row r="65" spans="1:16" ht="12" customHeight="1" thickBot="1">
      <c r="A65" s="112"/>
      <c r="B65" s="126"/>
      <c r="C65" s="114" t="s">
        <v>136</v>
      </c>
      <c r="D65" s="105"/>
      <c r="E65" s="105"/>
      <c r="F65" s="105"/>
      <c r="G65" s="105"/>
      <c r="H65" s="114"/>
      <c r="I65" s="125"/>
      <c r="J65" s="114"/>
      <c r="K65" s="158">
        <f>K63+K64</f>
        <v>0</v>
      </c>
      <c r="L65" s="29"/>
      <c r="M65" s="29"/>
    </row>
    <row r="66" spans="1:16" ht="12" customHeight="1" thickBot="1">
      <c r="A66" s="112"/>
      <c r="B66" s="126">
        <v>6</v>
      </c>
      <c r="C66" s="114" t="s">
        <v>189</v>
      </c>
      <c r="D66" s="105"/>
      <c r="E66" s="105"/>
      <c r="F66" s="105"/>
      <c r="G66" s="105"/>
      <c r="H66" s="114"/>
      <c r="I66" s="125"/>
      <c r="J66" s="114"/>
      <c r="K66" s="121"/>
      <c r="L66" s="29"/>
      <c r="M66" s="29"/>
    </row>
    <row r="67" spans="1:16" ht="12" customHeight="1" thickBot="1">
      <c r="A67" s="112"/>
      <c r="B67" s="126">
        <v>7</v>
      </c>
      <c r="C67" s="114" t="s">
        <v>125</v>
      </c>
      <c r="D67" s="105"/>
      <c r="E67" s="100"/>
      <c r="F67" s="37" t="s">
        <v>180</v>
      </c>
      <c r="G67" s="100"/>
      <c r="H67" s="131"/>
      <c r="I67" s="132"/>
      <c r="J67" s="131"/>
      <c r="K67" s="158">
        <f>IF(H34&gt;0,Rates!C17*B34,0)+IF(I34&gt;0,Rates!B17*'YR 1'!B34,0)+IF('YR 1'!J34&gt;0,Rates!D17*'YR 1'!B34,0)</f>
        <v>0</v>
      </c>
      <c r="L67" s="29"/>
      <c r="M67" s="29"/>
      <c r="N67" s="133"/>
      <c r="P67" s="40"/>
    </row>
    <row r="68" spans="1:16" ht="12" customHeight="1" thickBot="1">
      <c r="A68" s="112"/>
      <c r="B68" s="114"/>
      <c r="C68" s="114" t="s">
        <v>108</v>
      </c>
      <c r="D68" s="105"/>
      <c r="E68" s="105"/>
      <c r="F68" s="105"/>
      <c r="G68" s="105"/>
      <c r="H68" s="114"/>
      <c r="I68" s="125"/>
      <c r="J68" s="114"/>
      <c r="K68" s="158">
        <f>SUM(K59+K60+K61+K62+K63+K64+K66+K67)</f>
        <v>0</v>
      </c>
      <c r="L68" s="34"/>
      <c r="M68" s="34"/>
      <c r="P68" s="41"/>
    </row>
    <row r="69" spans="1:16" ht="12" customHeight="1" thickBot="1">
      <c r="A69" s="112" t="s">
        <v>109</v>
      </c>
      <c r="B69" s="113" t="s">
        <v>110</v>
      </c>
      <c r="C69" s="114"/>
      <c r="D69" s="115"/>
      <c r="E69" s="115"/>
      <c r="F69" s="115"/>
      <c r="G69" s="115"/>
      <c r="H69" s="114"/>
      <c r="I69" s="125"/>
      <c r="J69" s="114"/>
      <c r="K69" s="158">
        <f>SUM(K68+K57+K51+K47+K40)</f>
        <v>0</v>
      </c>
      <c r="L69" s="34"/>
      <c r="M69" s="34"/>
    </row>
    <row r="70" spans="1:16" ht="12" customHeight="1" thickBot="1">
      <c r="A70" s="56" t="s">
        <v>111</v>
      </c>
      <c r="B70" s="39" t="s">
        <v>112</v>
      </c>
      <c r="D70" s="66"/>
      <c r="E70" s="66"/>
      <c r="F70" s="18"/>
      <c r="G70" s="134"/>
      <c r="H70" s="135"/>
      <c r="I70" s="16"/>
      <c r="J70" s="16"/>
      <c r="K70" s="104"/>
      <c r="L70" s="34"/>
      <c r="M70" s="34" t="s">
        <v>132</v>
      </c>
    </row>
    <row r="71" spans="1:16" ht="12" customHeight="1" thickBot="1">
      <c r="A71" s="33"/>
      <c r="B71" s="16"/>
      <c r="C71" s="16"/>
      <c r="D71" s="161">
        <f>Rates!B27</f>
        <v>0.49</v>
      </c>
      <c r="E71" s="18"/>
      <c r="F71" s="162">
        <f>IF(M71=1,K69-K47-K67-K64, K69-K47-K57-K67-K64)</f>
        <v>0</v>
      </c>
      <c r="G71" s="30"/>
      <c r="H71" s="138"/>
      <c r="I71" s="16"/>
      <c r="J71" s="16"/>
      <c r="K71" s="158">
        <f>F71*Rates!B27</f>
        <v>0</v>
      </c>
      <c r="L71" s="29"/>
      <c r="M71" s="163">
        <f>'YR 1'!M71</f>
        <v>0</v>
      </c>
      <c r="P71" s="40"/>
    </row>
    <row r="72" spans="1:16" ht="12" customHeight="1" thickBot="1">
      <c r="B72" s="139" t="s">
        <v>113</v>
      </c>
      <c r="D72" s="66"/>
      <c r="E72" s="66"/>
      <c r="F72" s="70"/>
      <c r="G72" s="140"/>
      <c r="H72" s="34"/>
      <c r="J72" s="39"/>
      <c r="K72" s="158">
        <f>K71</f>
        <v>0</v>
      </c>
      <c r="L72" s="34"/>
    </row>
    <row r="73" spans="1:16" ht="12" customHeight="1" thickBot="1">
      <c r="A73" s="112" t="s">
        <v>114</v>
      </c>
      <c r="B73" s="113" t="s">
        <v>115</v>
      </c>
      <c r="C73" s="114"/>
      <c r="D73" s="115"/>
      <c r="E73" s="115"/>
      <c r="F73" s="115"/>
      <c r="G73" s="115"/>
      <c r="H73" s="114"/>
      <c r="I73" s="125"/>
      <c r="J73" s="114"/>
      <c r="K73" s="158">
        <f>K72+K69</f>
        <v>0</v>
      </c>
      <c r="L73" s="29"/>
      <c r="M73" s="29"/>
    </row>
    <row r="74" spans="1:16" ht="12" customHeight="1" thickBot="1">
      <c r="A74" s="112" t="s">
        <v>116</v>
      </c>
      <c r="B74" s="114" t="s">
        <v>117</v>
      </c>
      <c r="C74" s="114"/>
      <c r="D74" s="115"/>
      <c r="E74" s="115"/>
      <c r="F74" s="115"/>
      <c r="G74" s="115"/>
      <c r="H74" s="114"/>
      <c r="I74" s="125"/>
      <c r="J74" s="114"/>
      <c r="K74" s="64"/>
      <c r="L74" s="34"/>
      <c r="M74" s="34"/>
    </row>
    <row r="75" spans="1:16" ht="12" customHeight="1" thickBot="1">
      <c r="A75" s="112" t="s">
        <v>118</v>
      </c>
      <c r="B75" s="113" t="s">
        <v>119</v>
      </c>
      <c r="C75" s="114"/>
      <c r="D75" s="115"/>
      <c r="E75" s="115"/>
      <c r="F75" s="115"/>
      <c r="G75" s="115"/>
      <c r="H75" s="114"/>
      <c r="I75" s="125"/>
      <c r="J75" s="114"/>
      <c r="K75" s="158">
        <f>K73-K74</f>
        <v>0</v>
      </c>
      <c r="L75" s="34"/>
      <c r="M75" s="34"/>
    </row>
    <row r="76" spans="1:16" ht="12" hidden="1" customHeight="1">
      <c r="A76" s="39"/>
      <c r="K76" s="39"/>
    </row>
    <row r="77" spans="1:16" ht="12" hidden="1" customHeight="1">
      <c r="A77" s="39"/>
      <c r="K77" s="39"/>
    </row>
    <row r="78" spans="1:16" ht="12" customHeight="1">
      <c r="A78" s="39"/>
      <c r="G78" s="142"/>
      <c r="H78" s="142"/>
      <c r="I78" s="142"/>
      <c r="J78" s="143" t="s">
        <v>162</v>
      </c>
      <c r="K78" s="144">
        <f>SUM(K69-P63)</f>
        <v>0</v>
      </c>
    </row>
    <row r="79" spans="1:16" ht="12" customHeight="1">
      <c r="A79" s="39"/>
      <c r="J79" s="124" t="s">
        <v>158</v>
      </c>
      <c r="K79" s="39"/>
    </row>
    <row r="80" spans="1:16" ht="12" customHeight="1">
      <c r="A80" s="39"/>
      <c r="K80" s="39"/>
    </row>
    <row r="81" spans="1:15" ht="12" customHeight="1">
      <c r="A81" s="39"/>
      <c r="K81" s="39"/>
    </row>
    <row r="82" spans="1:15" ht="12" customHeight="1">
      <c r="A82" s="39"/>
      <c r="K82" s="39"/>
    </row>
    <row r="83" spans="1:15" ht="12" customHeight="1">
      <c r="A83" s="39"/>
      <c r="K83" s="39"/>
    </row>
    <row r="84" spans="1:15" ht="12" customHeight="1">
      <c r="A84" s="39"/>
      <c r="K84" s="39"/>
      <c r="O84" s="39"/>
    </row>
    <row r="85" spans="1:15" ht="12" customHeight="1">
      <c r="A85" s="39"/>
      <c r="K85" s="39"/>
    </row>
    <row r="86" spans="1:15" ht="12" customHeight="1">
      <c r="A86" s="39"/>
      <c r="K86" s="39"/>
    </row>
    <row r="87" spans="1:15" ht="12" customHeight="1">
      <c r="A87" s="39"/>
      <c r="K87" s="39"/>
    </row>
    <row r="88" spans="1:15" ht="12" customHeight="1">
      <c r="A88" s="39"/>
      <c r="K88" s="39"/>
    </row>
    <row r="89" spans="1:15" ht="12" customHeight="1">
      <c r="A89" s="39"/>
      <c r="K89" s="39"/>
    </row>
    <row r="90" spans="1:15" ht="12" customHeight="1">
      <c r="A90" s="39"/>
      <c r="K90" s="39"/>
    </row>
    <row r="91" spans="1:15" ht="12" customHeight="1">
      <c r="A91" s="39"/>
      <c r="K91" s="39"/>
    </row>
    <row r="92" spans="1:15" ht="12" customHeight="1">
      <c r="A92" s="39"/>
      <c r="K92" s="39"/>
    </row>
    <row r="93" spans="1:15" ht="12" customHeight="1">
      <c r="A93" s="39"/>
      <c r="K93" s="39"/>
    </row>
    <row r="94" spans="1:15" ht="12" customHeight="1">
      <c r="A94" s="39"/>
      <c r="K94" s="39"/>
    </row>
    <row r="95" spans="1:15" ht="12" customHeight="1">
      <c r="A95" s="39"/>
      <c r="K95" s="39"/>
      <c r="O95" s="39"/>
    </row>
    <row r="96" spans="1:15" ht="12" customHeight="1">
      <c r="A96" s="39"/>
      <c r="K96" s="39"/>
      <c r="O96" s="39"/>
    </row>
    <row r="97" spans="1:15" ht="12" customHeight="1">
      <c r="A97" s="39"/>
      <c r="K97" s="39"/>
      <c r="O97" s="39"/>
    </row>
    <row r="98" spans="1:15" ht="12" customHeight="1">
      <c r="A98" s="39"/>
      <c r="K98" s="39"/>
      <c r="O98" s="39"/>
    </row>
    <row r="99" spans="1:15" ht="12" customHeight="1">
      <c r="A99" s="39"/>
      <c r="K99" s="39"/>
      <c r="O99" s="39"/>
    </row>
    <row r="100" spans="1:15" ht="12" customHeight="1">
      <c r="A100" s="39"/>
      <c r="K100" s="39"/>
      <c r="O100" s="39"/>
    </row>
    <row r="101" spans="1:15" ht="12" customHeight="1">
      <c r="A101" s="39"/>
      <c r="K101" s="39"/>
      <c r="O101" s="39"/>
    </row>
    <row r="102" spans="1:15" ht="12" customHeight="1">
      <c r="A102" s="39"/>
      <c r="K102" s="39"/>
      <c r="O102" s="39"/>
    </row>
    <row r="103" spans="1:15" ht="12" customHeight="1">
      <c r="A103" s="39"/>
      <c r="K103" s="39"/>
      <c r="O103" s="39"/>
    </row>
    <row r="104" spans="1:15" ht="12" customHeight="1">
      <c r="A104" s="39"/>
      <c r="K104" s="39"/>
      <c r="O104" s="39"/>
    </row>
    <row r="105" spans="1:15" ht="12" customHeight="1">
      <c r="A105" s="39"/>
      <c r="K105" s="39"/>
      <c r="O105" s="39"/>
    </row>
    <row r="106" spans="1:15" ht="12" customHeight="1">
      <c r="A106" s="39"/>
      <c r="K106" s="39"/>
      <c r="O106" s="39"/>
    </row>
    <row r="107" spans="1:15" ht="12" customHeight="1">
      <c r="A107" s="39"/>
      <c r="K107" s="39"/>
      <c r="O107" s="39"/>
    </row>
    <row r="108" spans="1:15" ht="12" customHeight="1">
      <c r="A108" s="39"/>
      <c r="K108" s="39"/>
      <c r="O108" s="39"/>
    </row>
    <row r="109" spans="1:15" ht="12" customHeight="1">
      <c r="A109" s="39"/>
      <c r="K109" s="39"/>
      <c r="O109" s="39"/>
    </row>
    <row r="110" spans="1:15" ht="12" customHeight="1">
      <c r="A110" s="39"/>
      <c r="K110" s="39"/>
      <c r="O110" s="39"/>
    </row>
    <row r="111" spans="1:15" ht="12" customHeight="1">
      <c r="A111" s="39"/>
      <c r="K111" s="39"/>
    </row>
    <row r="112" spans="1:15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1:15" ht="12" customHeight="1">
      <c r="A1185" s="39"/>
      <c r="K1185" s="39"/>
    </row>
    <row r="1186" spans="1:15" ht="12" customHeight="1">
      <c r="A1186" s="39"/>
      <c r="K1186" s="39"/>
    </row>
    <row r="1187" spans="1:15" ht="12" customHeight="1">
      <c r="A1187" s="39"/>
      <c r="K1187" s="39"/>
    </row>
    <row r="1188" spans="1:15" ht="12" customHeight="1">
      <c r="A1188" s="39"/>
      <c r="K1188" s="39"/>
    </row>
    <row r="1189" spans="1:15" ht="12" customHeight="1">
      <c r="A1189" s="39"/>
      <c r="K1189" s="39"/>
    </row>
    <row r="1190" spans="1:15" ht="12" customHeight="1">
      <c r="A1190" s="39"/>
      <c r="K1190" s="39"/>
    </row>
    <row r="1191" spans="1:15" ht="12" customHeight="1">
      <c r="A1191" s="39"/>
      <c r="K1191" s="39"/>
    </row>
    <row r="1192" spans="1:15" ht="12" customHeight="1">
      <c r="A1192" s="39"/>
      <c r="K1192" s="39"/>
    </row>
    <row r="1193" spans="1:15" ht="12" customHeight="1">
      <c r="A1193" s="39"/>
      <c r="K1193" s="39"/>
    </row>
    <row r="1194" spans="1:15" ht="12" customHeight="1">
      <c r="A1194" s="39"/>
      <c r="K1194" s="39"/>
    </row>
    <row r="1195" spans="1:15" ht="12" customHeight="1">
      <c r="A1195" s="39"/>
      <c r="K1195" s="39"/>
    </row>
    <row r="1196" spans="1:15" ht="12" customHeight="1">
      <c r="A1196" s="39"/>
      <c r="K1196" s="39"/>
    </row>
    <row r="1197" spans="1:15" ht="12" customHeight="1">
      <c r="A1197" s="39"/>
      <c r="K1197" s="39"/>
    </row>
    <row r="1198" spans="1:15" ht="12" customHeight="1">
      <c r="A1198" s="39"/>
      <c r="K1198" s="39"/>
    </row>
    <row r="1199" spans="1:15" ht="12" customHeight="1">
      <c r="A1199" s="39"/>
      <c r="K1199" s="39"/>
      <c r="O1199" s="39"/>
    </row>
    <row r="1200" spans="1:15" ht="12" customHeight="1">
      <c r="A1200" s="39"/>
      <c r="K1200" s="39"/>
      <c r="O1200" s="39"/>
    </row>
    <row r="1201" spans="1:15" ht="12" customHeight="1">
      <c r="A1201" s="39"/>
      <c r="K1201" s="39"/>
      <c r="O1201" s="39"/>
    </row>
    <row r="1202" spans="1:15" ht="12" customHeight="1">
      <c r="A1202" s="39"/>
      <c r="K1202" s="39"/>
      <c r="O1202" s="39"/>
    </row>
    <row r="1203" spans="1:15" ht="12" customHeight="1">
      <c r="A1203" s="39"/>
      <c r="K1203" s="39"/>
      <c r="O1203" s="39"/>
    </row>
    <row r="1204" spans="1:15" ht="12" customHeight="1">
      <c r="A1204" s="39"/>
      <c r="K1204" s="39"/>
      <c r="O1204" s="39"/>
    </row>
    <row r="1205" spans="1:15" ht="12" customHeight="1">
      <c r="A1205" s="39"/>
      <c r="K1205" s="39"/>
      <c r="O1205" s="39"/>
    </row>
    <row r="1206" spans="1:15" ht="12" customHeight="1">
      <c r="A1206" s="39"/>
      <c r="K1206" s="39"/>
      <c r="O1206" s="39"/>
    </row>
    <row r="1207" spans="1:15" ht="12" customHeight="1">
      <c r="A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07"/>
  <sheetViews>
    <sheetView showGridLines="0" showZeros="0" topLeftCell="A48" zoomScale="130" zoomScaleNormal="130" workbookViewId="0">
      <selection activeCell="C66" sqref="C66"/>
    </sheetView>
  </sheetViews>
  <sheetFormatPr defaultColWidth="10.7109375" defaultRowHeight="12" customHeight="1"/>
  <cols>
    <col min="1" max="1" width="2.7109375" style="56" customWidth="1"/>
    <col min="2" max="2" width="1.85546875" style="39" customWidth="1"/>
    <col min="3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140625" style="39" customWidth="1"/>
    <col min="9" max="9" width="4.7109375" style="39" customWidth="1"/>
    <col min="10" max="10" width="4.7109375" style="34" customWidth="1"/>
    <col min="11" max="11" width="13.42578125" style="145" bestFit="1" customWidth="1"/>
    <col min="12" max="12" width="4.28515625" style="39" customWidth="1"/>
    <col min="13" max="13" width="3.85546875" style="39" customWidth="1"/>
    <col min="14" max="14" width="3.28515625" style="39" customWidth="1"/>
    <col min="15" max="15" width="15" style="38" customWidth="1"/>
    <col min="16" max="21" width="10.7109375" style="39" customWidth="1"/>
    <col min="22" max="16384" width="10.7109375" style="39"/>
  </cols>
  <sheetData>
    <row r="1" spans="1:18" s="58" customFormat="1" ht="12" customHeight="1">
      <c r="A1" s="287" t="s">
        <v>44</v>
      </c>
      <c r="B1" s="287"/>
      <c r="C1" s="287"/>
      <c r="D1" s="287"/>
      <c r="E1" s="287"/>
      <c r="F1" s="148"/>
      <c r="J1" s="149"/>
      <c r="K1" s="252"/>
      <c r="O1" s="48"/>
      <c r="P1" s="49"/>
      <c r="Q1" s="50"/>
    </row>
    <row r="2" spans="1:18" ht="12" customHeight="1">
      <c r="A2" s="288"/>
      <c r="B2" s="288"/>
      <c r="C2" s="288"/>
      <c r="D2" s="288"/>
      <c r="E2" s="288"/>
      <c r="G2" s="8"/>
      <c r="K2" s="39"/>
      <c r="O2" s="52" t="s">
        <v>14</v>
      </c>
      <c r="P2" s="53"/>
      <c r="Q2" s="54"/>
    </row>
    <row r="3" spans="1:18" ht="11.25">
      <c r="A3" s="288"/>
      <c r="B3" s="288"/>
      <c r="C3" s="288"/>
      <c r="D3" s="288"/>
      <c r="E3" s="288"/>
      <c r="G3" s="8" t="s">
        <v>167</v>
      </c>
      <c r="K3" s="39"/>
      <c r="O3" s="280" t="s">
        <v>153</v>
      </c>
      <c r="P3" s="281"/>
      <c r="Q3" s="282"/>
    </row>
    <row r="4" spans="1:18" ht="12" customHeight="1">
      <c r="A4" s="288"/>
      <c r="B4" s="288"/>
      <c r="C4" s="288"/>
      <c r="D4" s="288"/>
      <c r="E4" s="288"/>
      <c r="G4" s="9"/>
      <c r="K4" s="39"/>
      <c r="O4" s="55"/>
      <c r="P4" s="53"/>
      <c r="Q4" s="54"/>
    </row>
    <row r="5" spans="1:18" ht="12" customHeight="1">
      <c r="K5" s="39"/>
      <c r="O5" s="283" t="s">
        <v>154</v>
      </c>
      <c r="P5" s="284"/>
      <c r="Q5" s="285"/>
    </row>
    <row r="6" spans="1:18" ht="12" customHeight="1">
      <c r="G6" s="8" t="s">
        <v>48</v>
      </c>
      <c r="K6" s="39"/>
      <c r="O6" s="272" t="s">
        <v>155</v>
      </c>
      <c r="P6" s="273"/>
      <c r="Q6" s="274"/>
    </row>
    <row r="7" spans="1:18" ht="12" customHeight="1">
      <c r="A7" s="57" t="s">
        <v>53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43</v>
      </c>
      <c r="L7" s="8"/>
      <c r="M7" s="8"/>
      <c r="O7" s="272"/>
      <c r="P7" s="273"/>
      <c r="Q7" s="274"/>
    </row>
    <row r="8" spans="1:18" ht="12" customHeight="1">
      <c r="A8" s="11"/>
      <c r="B8" s="12"/>
      <c r="C8" s="12"/>
      <c r="D8" s="63" t="s">
        <v>170</v>
      </c>
      <c r="E8" s="12"/>
      <c r="F8" s="12"/>
      <c r="G8" s="12"/>
      <c r="H8" s="14"/>
      <c r="I8" s="15"/>
      <c r="J8" s="12"/>
      <c r="K8" s="64"/>
      <c r="L8" s="65"/>
      <c r="M8" s="65"/>
      <c r="O8" s="272"/>
      <c r="P8" s="273"/>
      <c r="Q8" s="274"/>
    </row>
    <row r="9" spans="1:18" ht="12" customHeight="1" thickBot="1">
      <c r="A9" s="39"/>
      <c r="D9" s="66"/>
      <c r="E9" s="66"/>
      <c r="F9" s="66"/>
      <c r="G9" s="66"/>
      <c r="H9" s="67"/>
      <c r="I9" s="68"/>
      <c r="J9" s="65"/>
      <c r="K9" s="69" t="s">
        <v>55</v>
      </c>
      <c r="L9" s="70"/>
      <c r="M9" s="70"/>
      <c r="O9" s="275"/>
      <c r="P9" s="276"/>
      <c r="Q9" s="277"/>
    </row>
    <row r="10" spans="1:18" ht="12" customHeight="1">
      <c r="A10" s="56" t="s">
        <v>54</v>
      </c>
      <c r="B10" s="16"/>
      <c r="C10" s="16"/>
      <c r="D10" s="17"/>
      <c r="E10" s="18"/>
      <c r="F10" s="18"/>
      <c r="G10" s="18"/>
      <c r="H10" s="19"/>
      <c r="I10" s="19"/>
      <c r="J10" s="16" t="s">
        <v>9</v>
      </c>
      <c r="K10" s="71"/>
    </row>
    <row r="11" spans="1:18" ht="12" customHeight="1">
      <c r="A11" s="11"/>
      <c r="B11" s="12"/>
      <c r="C11" s="12"/>
      <c r="D11" s="72">
        <f>'YR 1'!D11</f>
        <v>0</v>
      </c>
      <c r="E11" s="20"/>
      <c r="F11" s="20"/>
      <c r="G11" s="20"/>
      <c r="H11" s="15"/>
      <c r="I11" s="15"/>
      <c r="J11" s="73" t="s">
        <v>42</v>
      </c>
      <c r="K11" s="64"/>
    </row>
    <row r="12" spans="1:18" ht="12" customHeight="1">
      <c r="A12" s="56" t="s">
        <v>56</v>
      </c>
      <c r="D12" s="70"/>
      <c r="E12" s="70"/>
      <c r="F12" s="70"/>
      <c r="G12" s="70"/>
      <c r="H12" s="74"/>
      <c r="I12" s="9" t="s">
        <v>16</v>
      </c>
      <c r="J12" s="75"/>
      <c r="K12" s="76"/>
      <c r="L12" s="65"/>
      <c r="M12" s="65"/>
      <c r="P12" s="279"/>
      <c r="Q12" s="279"/>
    </row>
    <row r="13" spans="1:18" ht="12" customHeight="1">
      <c r="A13" s="56" t="s">
        <v>57</v>
      </c>
      <c r="D13" s="70"/>
      <c r="E13" s="70"/>
      <c r="F13" s="70"/>
      <c r="G13" s="70"/>
      <c r="H13" s="77"/>
      <c r="I13" s="78" t="s">
        <v>58</v>
      </c>
      <c r="J13" s="79"/>
      <c r="K13" s="80" t="s">
        <v>59</v>
      </c>
      <c r="L13" s="9"/>
      <c r="M13" s="9"/>
      <c r="P13" s="8" t="s">
        <v>37</v>
      </c>
      <c r="Q13" s="8" t="s">
        <v>10</v>
      </c>
    </row>
    <row r="14" spans="1:18" ht="12" customHeight="1">
      <c r="B14" s="81"/>
      <c r="C14" s="81"/>
      <c r="D14" s="82"/>
      <c r="E14" s="82"/>
      <c r="F14" s="82"/>
      <c r="G14" s="82"/>
      <c r="H14" s="83" t="s">
        <v>60</v>
      </c>
      <c r="I14" s="84" t="s">
        <v>61</v>
      </c>
      <c r="J14" s="84" t="s">
        <v>62</v>
      </c>
      <c r="K14" s="85"/>
      <c r="L14" s="9"/>
      <c r="M14" s="9"/>
      <c r="P14" s="8" t="s">
        <v>63</v>
      </c>
      <c r="Q14" s="8" t="s">
        <v>11</v>
      </c>
      <c r="R14" s="86" t="s">
        <v>126</v>
      </c>
    </row>
    <row r="15" spans="1:18" ht="12" customHeight="1">
      <c r="A15" s="87">
        <v>1</v>
      </c>
      <c r="B15" s="21"/>
      <c r="C15" s="22"/>
      <c r="D15" s="150">
        <f>D11</f>
        <v>0</v>
      </c>
      <c r="E15" s="89"/>
      <c r="F15" s="89"/>
      <c r="G15" s="89"/>
      <c r="H15" s="64"/>
      <c r="I15" s="64"/>
      <c r="J15" s="64"/>
      <c r="K15" s="90">
        <f>(IF(R15=12, (P15*H15),0)+IF(R15&lt;12, (P15*(I15+J15)),0))</f>
        <v>0</v>
      </c>
      <c r="L15" s="29"/>
      <c r="M15" s="29"/>
      <c r="N15" s="39" t="s">
        <v>20</v>
      </c>
      <c r="O15" s="151">
        <f>D15</f>
        <v>0</v>
      </c>
      <c r="P15" s="164">
        <f>Q15/R15</f>
        <v>0</v>
      </c>
      <c r="Q15" s="92">
        <f>'YR 3'!Q15*1.03</f>
        <v>0</v>
      </c>
      <c r="R15" s="93">
        <v>9</v>
      </c>
    </row>
    <row r="16" spans="1:18" ht="12" customHeight="1">
      <c r="A16" s="87">
        <v>2</v>
      </c>
      <c r="B16" s="21"/>
      <c r="C16" s="22"/>
      <c r="D16" s="153">
        <f>'YR 1'!D16</f>
        <v>0</v>
      </c>
      <c r="E16" s="89"/>
      <c r="F16" s="89"/>
      <c r="G16" s="89"/>
      <c r="H16" s="64">
        <v>0</v>
      </c>
      <c r="I16" s="64"/>
      <c r="J16" s="64"/>
      <c r="K16" s="90">
        <f>(IF(R16=12, (P16*H16),0)+IF(R16&lt;12, (P16*(I16+J16)),0))</f>
        <v>0</v>
      </c>
      <c r="L16" s="29"/>
      <c r="M16" s="29"/>
      <c r="N16" s="39" t="s">
        <v>21</v>
      </c>
      <c r="O16" s="151">
        <f>D16</f>
        <v>0</v>
      </c>
      <c r="P16" s="164">
        <f>Q16/R16</f>
        <v>0</v>
      </c>
      <c r="Q16" s="92">
        <f>'YR 3'!Q16*1.03</f>
        <v>0</v>
      </c>
      <c r="R16" s="64">
        <v>9</v>
      </c>
    </row>
    <row r="17" spans="1:18" ht="12" customHeight="1">
      <c r="A17" s="87">
        <v>3</v>
      </c>
      <c r="B17" s="21"/>
      <c r="C17" s="22"/>
      <c r="D17" s="153">
        <f>'YR 1'!D17</f>
        <v>0</v>
      </c>
      <c r="E17" s="89"/>
      <c r="F17" s="89"/>
      <c r="G17" s="89"/>
      <c r="H17" s="64">
        <v>0</v>
      </c>
      <c r="I17" s="64"/>
      <c r="J17" s="64"/>
      <c r="K17" s="90">
        <f t="shared" ref="K17:K24" si="0">(IF(R17=12, (P17*H17),0)+IF(R17&lt;12, (P17*(I17+J17)),0))</f>
        <v>0</v>
      </c>
      <c r="L17" s="29"/>
      <c r="M17" s="29"/>
      <c r="N17" s="39" t="s">
        <v>21</v>
      </c>
      <c r="O17" s="151">
        <f t="shared" ref="O17:O24" si="1">D17</f>
        <v>0</v>
      </c>
      <c r="P17" s="164">
        <f t="shared" ref="P17:P24" si="2">Q17/R17</f>
        <v>0</v>
      </c>
      <c r="Q17" s="92">
        <f>'YR 3'!Q17*1.03</f>
        <v>0</v>
      </c>
      <c r="R17" s="64">
        <v>9</v>
      </c>
    </row>
    <row r="18" spans="1:18" ht="12" customHeight="1">
      <c r="A18" s="87">
        <v>4</v>
      </c>
      <c r="B18" s="21"/>
      <c r="C18" s="22"/>
      <c r="D18" s="153">
        <f>'YR 1'!D18</f>
        <v>0</v>
      </c>
      <c r="E18" s="89"/>
      <c r="F18" s="89"/>
      <c r="G18" s="89"/>
      <c r="H18" s="64">
        <v>0</v>
      </c>
      <c r="I18" s="64"/>
      <c r="J18" s="64"/>
      <c r="K18" s="90">
        <f t="shared" si="0"/>
        <v>0</v>
      </c>
      <c r="L18" s="29"/>
      <c r="M18" s="29"/>
      <c r="N18" s="39" t="s">
        <v>21</v>
      </c>
      <c r="O18" s="151">
        <f t="shared" si="1"/>
        <v>0</v>
      </c>
      <c r="P18" s="164">
        <f t="shared" si="2"/>
        <v>0</v>
      </c>
      <c r="Q18" s="92">
        <f>'YR 3'!Q18*1.03</f>
        <v>0</v>
      </c>
      <c r="R18" s="64">
        <v>9</v>
      </c>
    </row>
    <row r="19" spans="1:18" ht="12" customHeight="1">
      <c r="A19" s="87">
        <v>5</v>
      </c>
      <c r="B19" s="21"/>
      <c r="C19" s="22"/>
      <c r="D19" s="153">
        <f>'YR 1'!D19</f>
        <v>0</v>
      </c>
      <c r="E19" s="89"/>
      <c r="F19" s="89"/>
      <c r="G19" s="89"/>
      <c r="H19" s="64">
        <v>0</v>
      </c>
      <c r="I19" s="64"/>
      <c r="J19" s="64"/>
      <c r="K19" s="90">
        <f t="shared" si="0"/>
        <v>0</v>
      </c>
      <c r="L19" s="29"/>
      <c r="M19" s="29"/>
      <c r="N19" s="39" t="s">
        <v>21</v>
      </c>
      <c r="O19" s="151">
        <f t="shared" si="1"/>
        <v>0</v>
      </c>
      <c r="P19" s="164">
        <f t="shared" si="2"/>
        <v>0</v>
      </c>
      <c r="Q19" s="92">
        <f>'YR 3'!Q19*1.03</f>
        <v>0</v>
      </c>
      <c r="R19" s="64">
        <v>9</v>
      </c>
    </row>
    <row r="20" spans="1:18" ht="12" customHeight="1">
      <c r="A20" s="87">
        <v>6</v>
      </c>
      <c r="B20" s="21"/>
      <c r="C20" s="22"/>
      <c r="D20" s="153">
        <f>'YR 1'!D20</f>
        <v>0</v>
      </c>
      <c r="E20" s="89"/>
      <c r="F20" s="89"/>
      <c r="G20" s="89"/>
      <c r="H20" s="64">
        <v>0</v>
      </c>
      <c r="I20" s="64"/>
      <c r="J20" s="64"/>
      <c r="K20" s="90">
        <f t="shared" si="0"/>
        <v>0</v>
      </c>
      <c r="L20" s="29"/>
      <c r="M20" s="29"/>
      <c r="N20" s="39" t="s">
        <v>21</v>
      </c>
      <c r="O20" s="151">
        <f t="shared" si="1"/>
        <v>0</v>
      </c>
      <c r="P20" s="164">
        <f t="shared" si="2"/>
        <v>0</v>
      </c>
      <c r="Q20" s="92">
        <f>'YR 3'!Q20*1.03</f>
        <v>0</v>
      </c>
      <c r="R20" s="64">
        <v>9</v>
      </c>
    </row>
    <row r="21" spans="1:18" ht="12" customHeight="1">
      <c r="A21" s="87">
        <v>7</v>
      </c>
      <c r="B21" s="21"/>
      <c r="C21" s="22"/>
      <c r="D21" s="153">
        <f>'YR 1'!D21</f>
        <v>0</v>
      </c>
      <c r="E21" s="89"/>
      <c r="F21" s="89"/>
      <c r="G21" s="89"/>
      <c r="H21" s="64">
        <v>0</v>
      </c>
      <c r="I21" s="64"/>
      <c r="J21" s="64"/>
      <c r="K21" s="90">
        <f t="shared" si="0"/>
        <v>0</v>
      </c>
      <c r="L21" s="29"/>
      <c r="M21" s="29"/>
      <c r="N21" s="39" t="s">
        <v>21</v>
      </c>
      <c r="O21" s="151">
        <f t="shared" si="1"/>
        <v>0</v>
      </c>
      <c r="P21" s="164">
        <f t="shared" si="2"/>
        <v>0</v>
      </c>
      <c r="Q21" s="92">
        <f>'YR 3'!Q21*1.03</f>
        <v>0</v>
      </c>
      <c r="R21" s="64">
        <v>9</v>
      </c>
    </row>
    <row r="22" spans="1:18" ht="12" customHeight="1">
      <c r="A22" s="87">
        <v>8</v>
      </c>
      <c r="B22" s="21"/>
      <c r="C22" s="22"/>
      <c r="D22" s="153">
        <f>'YR 1'!D22</f>
        <v>0</v>
      </c>
      <c r="E22" s="89"/>
      <c r="F22" s="89"/>
      <c r="G22" s="89"/>
      <c r="H22" s="64">
        <v>0</v>
      </c>
      <c r="I22" s="64"/>
      <c r="J22" s="64"/>
      <c r="K22" s="90">
        <f t="shared" si="0"/>
        <v>0</v>
      </c>
      <c r="L22" s="29"/>
      <c r="M22" s="29"/>
      <c r="N22" s="39" t="s">
        <v>21</v>
      </c>
      <c r="O22" s="151">
        <f t="shared" si="1"/>
        <v>0</v>
      </c>
      <c r="P22" s="164">
        <f t="shared" si="2"/>
        <v>0</v>
      </c>
      <c r="Q22" s="92">
        <f>'YR 3'!Q22*1.03</f>
        <v>0</v>
      </c>
      <c r="R22" s="64">
        <v>9</v>
      </c>
    </row>
    <row r="23" spans="1:18" ht="12" customHeight="1">
      <c r="A23" s="87">
        <v>9</v>
      </c>
      <c r="B23" s="21"/>
      <c r="C23" s="22"/>
      <c r="D23" s="153">
        <f>'YR 1'!D23</f>
        <v>0</v>
      </c>
      <c r="E23" s="89"/>
      <c r="F23" s="89"/>
      <c r="G23" s="89"/>
      <c r="H23" s="64">
        <v>0</v>
      </c>
      <c r="I23" s="64"/>
      <c r="J23" s="64"/>
      <c r="K23" s="90">
        <f t="shared" si="0"/>
        <v>0</v>
      </c>
      <c r="L23" s="29"/>
      <c r="M23" s="29"/>
      <c r="N23" s="39" t="s">
        <v>21</v>
      </c>
      <c r="O23" s="151">
        <f t="shared" si="1"/>
        <v>0</v>
      </c>
      <c r="P23" s="164">
        <f t="shared" si="2"/>
        <v>0</v>
      </c>
      <c r="Q23" s="92">
        <f>'YR 3'!Q23*1.03</f>
        <v>0</v>
      </c>
      <c r="R23" s="64">
        <v>9</v>
      </c>
    </row>
    <row r="24" spans="1:18" ht="12" customHeight="1">
      <c r="A24" s="87">
        <v>10</v>
      </c>
      <c r="B24" s="21"/>
      <c r="C24" s="22"/>
      <c r="D24" s="153">
        <f>'YR 1'!D24</f>
        <v>0</v>
      </c>
      <c r="E24" s="89"/>
      <c r="F24" s="89"/>
      <c r="G24" s="89"/>
      <c r="H24" s="64">
        <v>0</v>
      </c>
      <c r="I24" s="64"/>
      <c r="J24" s="64"/>
      <c r="K24" s="90">
        <f t="shared" si="0"/>
        <v>0</v>
      </c>
      <c r="L24" s="29"/>
      <c r="M24" s="29"/>
      <c r="N24" s="39" t="s">
        <v>21</v>
      </c>
      <c r="O24" s="151">
        <f t="shared" si="1"/>
        <v>0</v>
      </c>
      <c r="P24" s="164">
        <f t="shared" si="2"/>
        <v>0</v>
      </c>
      <c r="Q24" s="92">
        <f>'YR 3'!Q24*1.03</f>
        <v>0</v>
      </c>
      <c r="R24" s="64">
        <v>9</v>
      </c>
    </row>
    <row r="25" spans="1:18" ht="12" customHeight="1">
      <c r="A25" s="87"/>
      <c r="B25" s="22"/>
      <c r="C25" s="22"/>
      <c r="D25" s="146" t="s">
        <v>52</v>
      </c>
      <c r="E25" s="100"/>
      <c r="F25" s="100"/>
      <c r="G25" s="96"/>
      <c r="H25" s="64"/>
      <c r="I25" s="165"/>
      <c r="J25" s="165"/>
      <c r="K25" s="90">
        <f>((H25)*P25)</f>
        <v>0</v>
      </c>
      <c r="L25" s="29"/>
      <c r="M25" s="29"/>
      <c r="O25" s="146" t="s">
        <v>38</v>
      </c>
      <c r="P25" s="164">
        <f t="shared" ref="P25:P32" si="3">Q25/12</f>
        <v>0</v>
      </c>
      <c r="Q25" s="92">
        <f>'YR 3'!Q25*1.03</f>
        <v>0</v>
      </c>
      <c r="R25" s="99"/>
    </row>
    <row r="26" spans="1:18" ht="12" customHeight="1">
      <c r="A26" s="87"/>
      <c r="B26" s="22"/>
      <c r="C26" s="22"/>
      <c r="D26" s="146" t="s">
        <v>52</v>
      </c>
      <c r="E26" s="89"/>
      <c r="F26" s="89"/>
      <c r="G26" s="97"/>
      <c r="H26" s="64"/>
      <c r="I26" s="165"/>
      <c r="J26" s="165"/>
      <c r="K26" s="90">
        <f>((H26)*P26)</f>
        <v>0</v>
      </c>
      <c r="L26" s="29"/>
      <c r="M26" s="29"/>
      <c r="O26" s="146" t="s">
        <v>38</v>
      </c>
      <c r="P26" s="164">
        <f>Q26/12</f>
        <v>0</v>
      </c>
      <c r="Q26" s="92">
        <f>'YR 3'!Q26*1.03</f>
        <v>0</v>
      </c>
      <c r="R26" s="99"/>
    </row>
    <row r="27" spans="1:18" ht="12" customHeight="1">
      <c r="A27" s="87"/>
      <c r="B27" s="22"/>
      <c r="C27" s="22"/>
      <c r="D27" s="146" t="s">
        <v>52</v>
      </c>
      <c r="E27" s="89"/>
      <c r="F27" s="89"/>
      <c r="G27" s="97"/>
      <c r="H27" s="64"/>
      <c r="I27" s="165"/>
      <c r="J27" s="165"/>
      <c r="K27" s="90">
        <f>((H27)*P27)</f>
        <v>0</v>
      </c>
      <c r="L27" s="29"/>
      <c r="M27" s="29"/>
      <c r="O27" s="146" t="s">
        <v>38</v>
      </c>
      <c r="P27" s="164">
        <f>Q27/12</f>
        <v>0</v>
      </c>
      <c r="Q27" s="92">
        <f>'YR 3'!Q27*1.03</f>
        <v>0</v>
      </c>
      <c r="R27" s="99"/>
    </row>
    <row r="28" spans="1:18" ht="12" customHeight="1" thickBot="1">
      <c r="A28" s="87"/>
      <c r="B28" s="22"/>
      <c r="C28" s="22"/>
      <c r="D28" s="146" t="s">
        <v>52</v>
      </c>
      <c r="E28" s="89"/>
      <c r="F28" s="89"/>
      <c r="G28" s="97"/>
      <c r="H28" s="64"/>
      <c r="I28" s="165"/>
      <c r="J28" s="165"/>
      <c r="K28" s="90">
        <f>((H28)*P28)</f>
        <v>0</v>
      </c>
      <c r="L28" s="29"/>
      <c r="M28" s="29"/>
      <c r="O28" s="146" t="s">
        <v>38</v>
      </c>
      <c r="P28" s="164">
        <f>Q28/12</f>
        <v>0</v>
      </c>
      <c r="Q28" s="92">
        <f>'YR 3'!Q28*1.03</f>
        <v>0</v>
      </c>
      <c r="R28" s="99"/>
    </row>
    <row r="29" spans="1:18" ht="12" customHeight="1" thickBot="1">
      <c r="A29" s="101">
        <v>11</v>
      </c>
      <c r="B29" s="24"/>
      <c r="C29" s="58" t="s">
        <v>66</v>
      </c>
      <c r="D29" s="102"/>
      <c r="E29" s="102"/>
      <c r="F29" s="102"/>
      <c r="G29" s="102"/>
      <c r="H29" s="64"/>
      <c r="I29" s="165"/>
      <c r="J29" s="165"/>
      <c r="K29" s="90">
        <f>P30*H29</f>
        <v>0</v>
      </c>
      <c r="L29" s="29"/>
      <c r="M29" s="29"/>
      <c r="O29" s="38" t="s">
        <v>64</v>
      </c>
      <c r="P29" s="166">
        <f t="shared" si="3"/>
        <v>0</v>
      </c>
      <c r="Q29" s="121">
        <f>'YR 1'!Q29</f>
        <v>0</v>
      </c>
      <c r="R29" s="99"/>
    </row>
    <row r="30" spans="1:18" ht="12" customHeight="1">
      <c r="A30" s="87">
        <v>12</v>
      </c>
      <c r="B30" s="66" t="s">
        <v>67</v>
      </c>
      <c r="C30" s="25"/>
      <c r="D30" s="102" t="s">
        <v>68</v>
      </c>
      <c r="E30" s="102"/>
      <c r="F30" s="102"/>
      <c r="G30" s="102"/>
      <c r="H30" s="168">
        <f>SUM(H15:H29)</f>
        <v>0</v>
      </c>
      <c r="I30" s="168">
        <f>SUM(I15:I29)</f>
        <v>0</v>
      </c>
      <c r="J30" s="168">
        <f>SUM(J15:J29)</f>
        <v>0</v>
      </c>
      <c r="K30" s="106">
        <f>SUM(K15:K29)</f>
        <v>0</v>
      </c>
      <c r="L30" s="34"/>
      <c r="M30" s="34"/>
      <c r="O30" s="38" t="s">
        <v>5</v>
      </c>
      <c r="P30" s="166">
        <f t="shared" si="3"/>
        <v>0</v>
      </c>
      <c r="Q30" s="121">
        <f>'YR 1'!Q30</f>
        <v>0</v>
      </c>
      <c r="R30" s="99"/>
    </row>
    <row r="31" spans="1:18" ht="12" customHeight="1" thickBot="1">
      <c r="A31" s="101" t="s">
        <v>69</v>
      </c>
      <c r="B31" s="58" t="s">
        <v>70</v>
      </c>
      <c r="C31" s="58"/>
      <c r="D31" s="102"/>
      <c r="E31" s="102"/>
      <c r="F31" s="102"/>
      <c r="G31" s="102"/>
      <c r="H31" s="104"/>
      <c r="I31" s="104"/>
      <c r="J31" s="104"/>
      <c r="K31" s="104"/>
      <c r="L31" s="34"/>
      <c r="M31" s="34"/>
      <c r="O31" s="38" t="s">
        <v>6</v>
      </c>
      <c r="P31" s="166">
        <f t="shared" si="3"/>
        <v>0</v>
      </c>
      <c r="Q31" s="121">
        <f>'YR 1'!Q31</f>
        <v>0</v>
      </c>
      <c r="R31" s="99"/>
    </row>
    <row r="32" spans="1:18" ht="12" customHeight="1" thickBot="1">
      <c r="A32" s="101" t="s">
        <v>8</v>
      </c>
      <c r="B32" s="26"/>
      <c r="C32" s="58" t="s">
        <v>156</v>
      </c>
      <c r="D32" s="105"/>
      <c r="E32" s="102"/>
      <c r="F32" s="102"/>
      <c r="G32" s="102"/>
      <c r="H32" s="64"/>
      <c r="I32" s="98"/>
      <c r="J32" s="98"/>
      <c r="K32" s="169"/>
      <c r="L32" s="29"/>
      <c r="M32" s="29"/>
      <c r="O32" s="38" t="s">
        <v>18</v>
      </c>
      <c r="P32" s="166">
        <f t="shared" si="3"/>
        <v>0</v>
      </c>
      <c r="Q32" s="121">
        <f>'YR 1'!Q32</f>
        <v>0</v>
      </c>
      <c r="R32" s="99"/>
    </row>
    <row r="33" spans="1:18" ht="12" customHeight="1" thickBot="1">
      <c r="A33" s="101" t="s">
        <v>74</v>
      </c>
      <c r="B33" s="27"/>
      <c r="C33" s="58" t="s">
        <v>75</v>
      </c>
      <c r="D33" s="102"/>
      <c r="E33" s="102"/>
      <c r="F33" s="61"/>
      <c r="G33" s="61"/>
      <c r="H33" s="64"/>
      <c r="I33" s="98"/>
      <c r="J33" s="98"/>
      <c r="K33" s="169">
        <f>(P31*H33)*B33</f>
        <v>0</v>
      </c>
      <c r="L33" s="29"/>
      <c r="M33" s="29"/>
    </row>
    <row r="34" spans="1:18" ht="12" customHeight="1" thickBot="1">
      <c r="A34" s="101" t="s">
        <v>76</v>
      </c>
      <c r="B34" s="27"/>
      <c r="C34" s="58" t="s">
        <v>77</v>
      </c>
      <c r="D34" s="102"/>
      <c r="E34" s="102"/>
      <c r="F34" s="167">
        <f>Q29/12</f>
        <v>0</v>
      </c>
      <c r="G34" s="28" t="s">
        <v>12</v>
      </c>
      <c r="H34" s="64"/>
      <c r="I34" s="64"/>
      <c r="J34" s="64"/>
      <c r="K34" s="169">
        <f>B34*F34*H34</f>
        <v>0</v>
      </c>
      <c r="L34" s="29"/>
      <c r="M34" s="29"/>
    </row>
    <row r="35" spans="1:18" ht="12" customHeight="1" thickBot="1">
      <c r="A35" s="101" t="s">
        <v>78</v>
      </c>
      <c r="B35" s="26"/>
      <c r="C35" s="58" t="s">
        <v>79</v>
      </c>
      <c r="D35" s="102"/>
      <c r="E35" s="102"/>
      <c r="F35" s="70"/>
      <c r="G35" s="102"/>
      <c r="H35" s="64"/>
      <c r="I35" s="107" t="s">
        <v>39</v>
      </c>
      <c r="J35" s="107">
        <v>0</v>
      </c>
      <c r="K35" s="169">
        <f>B35*(Rates!B22*Rates!B23)*'YR 1'!H35</f>
        <v>0</v>
      </c>
      <c r="L35" s="29"/>
      <c r="M35" s="29"/>
      <c r="O35" s="29"/>
      <c r="P35" s="30" t="s">
        <v>73</v>
      </c>
      <c r="Q35" s="9"/>
    </row>
    <row r="36" spans="1:18" ht="12" customHeight="1" thickBot="1">
      <c r="A36" s="101" t="s">
        <v>80</v>
      </c>
      <c r="B36" s="26"/>
      <c r="C36" s="58" t="s">
        <v>81</v>
      </c>
      <c r="D36" s="102"/>
      <c r="E36" s="102"/>
      <c r="F36" s="102"/>
      <c r="G36" s="102"/>
      <c r="H36" s="64"/>
      <c r="I36" s="107" t="s">
        <v>19</v>
      </c>
      <c r="J36" s="107"/>
      <c r="K36" s="169">
        <f>Q32/12*B36*H36</f>
        <v>0</v>
      </c>
      <c r="L36" s="29"/>
      <c r="M36" s="29"/>
      <c r="N36" s="39" t="s">
        <v>20</v>
      </c>
      <c r="O36" s="239">
        <f>D11</f>
        <v>0</v>
      </c>
      <c r="P36" s="159">
        <f>IF(R15&gt;9, (H15*Rates!B13+P15*H15*Rates!B4), ((I15*P15)*Rates!B4)+(I15*Rates!B12)+((J15*P15)*Rates!B4))</f>
        <v>0</v>
      </c>
      <c r="Q36" s="29"/>
      <c r="R36" s="108"/>
    </row>
    <row r="37" spans="1:18" ht="12" customHeight="1" thickBot="1">
      <c r="A37" s="101" t="s">
        <v>65</v>
      </c>
      <c r="B37" s="31"/>
      <c r="C37" s="58" t="s">
        <v>82</v>
      </c>
      <c r="D37" s="102"/>
      <c r="E37" s="102"/>
      <c r="F37" s="102"/>
      <c r="G37" s="102"/>
      <c r="H37" s="109"/>
      <c r="I37" s="110"/>
      <c r="J37" s="58"/>
      <c r="K37" s="90">
        <f>(P30*H37)*B37</f>
        <v>0</v>
      </c>
      <c r="L37" s="29"/>
      <c r="M37" s="29"/>
      <c r="N37" s="39" t="s">
        <v>21</v>
      </c>
      <c r="O37" s="239">
        <f>D16</f>
        <v>0</v>
      </c>
      <c r="P37" s="159">
        <f>IF(R16&gt;9, (H16*Rates!B13+P16*H16*Rates!B4), ((I16*P16)*Rates!B4)+(I16*Rates!B12)+((J16*P16)*Rates!B4))</f>
        <v>0</v>
      </c>
      <c r="Q37" s="29"/>
      <c r="R37" s="108"/>
    </row>
    <row r="38" spans="1:18" ht="12" customHeight="1" thickBot="1">
      <c r="A38" s="101"/>
      <c r="B38" s="58" t="s">
        <v>83</v>
      </c>
      <c r="C38" s="58"/>
      <c r="D38" s="102"/>
      <c r="E38" s="102"/>
      <c r="F38" s="102"/>
      <c r="G38" s="102"/>
      <c r="H38" s="111"/>
      <c r="I38" s="110"/>
      <c r="J38" s="58"/>
      <c r="K38" s="158">
        <f>SUM(K30:K37)</f>
        <v>0</v>
      </c>
      <c r="L38" s="34"/>
      <c r="M38" s="34"/>
      <c r="N38" s="39" t="s">
        <v>21</v>
      </c>
      <c r="O38" s="239">
        <f t="shared" ref="O38:O45" si="4">D17</f>
        <v>0</v>
      </c>
      <c r="P38" s="159">
        <f>IF(R17&gt;9, (H17*Rates!B13+P17*H17*Rates!B4), ((I17*P17)*Rates!B4)+(I17*Rates!B12)+((J17*P17)*Rates!B4))</f>
        <v>0</v>
      </c>
      <c r="Q38" s="29"/>
      <c r="R38" s="108"/>
    </row>
    <row r="39" spans="1:18" ht="12" customHeight="1" thickBot="1">
      <c r="A39" s="101" t="s">
        <v>84</v>
      </c>
      <c r="B39" s="58" t="s">
        <v>85</v>
      </c>
      <c r="C39" s="58"/>
      <c r="D39" s="59"/>
      <c r="E39" s="59"/>
      <c r="F39" s="32"/>
      <c r="G39" s="32"/>
      <c r="H39" s="58"/>
      <c r="I39" s="110"/>
      <c r="J39" s="58"/>
      <c r="K39" s="159">
        <f>P55</f>
        <v>0</v>
      </c>
      <c r="L39" s="29"/>
      <c r="M39" s="29"/>
      <c r="N39" s="39" t="s">
        <v>21</v>
      </c>
      <c r="O39" s="239">
        <f t="shared" si="4"/>
        <v>0</v>
      </c>
      <c r="P39" s="159">
        <f>IF(R18&gt;9, (H18*Rates!B13+P18*H18*Rates!B4), ((I18*P18)*Rates!B4)+(I18*Rates!B12)+((J18*P18)*Rates!B4))</f>
        <v>0</v>
      </c>
      <c r="Q39" s="29"/>
      <c r="R39" s="108"/>
    </row>
    <row r="40" spans="1:18" ht="12" customHeight="1" thickBot="1">
      <c r="A40" s="112"/>
      <c r="B40" s="113" t="s">
        <v>86</v>
      </c>
      <c r="C40" s="114"/>
      <c r="D40" s="115"/>
      <c r="E40" s="115"/>
      <c r="F40" s="115"/>
      <c r="G40" s="115"/>
      <c r="H40" s="114"/>
      <c r="I40" s="114"/>
      <c r="J40" s="114"/>
      <c r="K40" s="158">
        <f>SUM(K38:K39)</f>
        <v>0</v>
      </c>
      <c r="L40" s="34"/>
      <c r="M40" s="34"/>
      <c r="N40" s="39" t="s">
        <v>21</v>
      </c>
      <c r="O40" s="239">
        <f t="shared" si="4"/>
        <v>0</v>
      </c>
      <c r="P40" s="159">
        <f>IF(R19&gt;9, (H19*Rates!B13+P19*H19*Rates!B4), ((I19*P19)*Rates!B4)+(I19*Rates!B12)+((J19*P19)*Rates!B4))</f>
        <v>0</v>
      </c>
      <c r="Q40" s="29"/>
      <c r="R40" s="108"/>
    </row>
    <row r="41" spans="1:18" ht="12" customHeight="1" thickBot="1">
      <c r="A41" s="56" t="s">
        <v>87</v>
      </c>
      <c r="B41" s="39" t="s">
        <v>88</v>
      </c>
      <c r="D41" s="66"/>
      <c r="E41" s="66"/>
      <c r="F41" s="66"/>
      <c r="G41" s="66"/>
      <c r="I41" s="116"/>
      <c r="J41" s="39"/>
      <c r="K41" s="104"/>
      <c r="L41" s="34"/>
      <c r="M41" s="34"/>
      <c r="N41" s="39" t="s">
        <v>21</v>
      </c>
      <c r="O41" s="239">
        <f t="shared" si="4"/>
        <v>0</v>
      </c>
      <c r="P41" s="159">
        <f>IF(R20&gt;9, (H20*Rates!B13+P20*H20*Rates!B4), ((I20*P20)*Rates!B4)+(I20*Rates!B12)+((J20*P20)*Rates!B4))</f>
        <v>0</v>
      </c>
      <c r="Q41" s="29"/>
      <c r="R41" s="108"/>
    </row>
    <row r="42" spans="1:18" ht="12" customHeight="1" thickBot="1">
      <c r="A42" s="33"/>
      <c r="B42" s="16"/>
      <c r="C42" s="16"/>
      <c r="D42" s="18" t="s">
        <v>3</v>
      </c>
      <c r="E42" s="18"/>
      <c r="F42" s="18"/>
      <c r="G42" s="18" t="s">
        <v>4</v>
      </c>
      <c r="H42" s="16"/>
      <c r="I42" s="19"/>
      <c r="J42" s="16"/>
      <c r="K42" s="104"/>
      <c r="L42" s="34"/>
      <c r="M42" s="34"/>
      <c r="N42" s="39" t="s">
        <v>21</v>
      </c>
      <c r="O42" s="239">
        <f t="shared" si="4"/>
        <v>0</v>
      </c>
      <c r="P42" s="159">
        <f>IF(R21&gt;9, (H21*Rates!B13+P21*H21*Rates!B4), ((I21*P21)*Rates!B4)+(I21*Rates!B12)+((J21*P21)*Rates!B4))</f>
        <v>0</v>
      </c>
      <c r="Q42" s="29"/>
      <c r="R42" s="108"/>
    </row>
    <row r="43" spans="1:18" ht="12" customHeight="1" thickBot="1">
      <c r="A43" s="33"/>
      <c r="B43" s="16"/>
      <c r="C43" s="16"/>
      <c r="D43" s="93"/>
      <c r="E43" s="18"/>
      <c r="F43" s="39"/>
      <c r="G43" s="92"/>
      <c r="H43" s="117" t="s">
        <v>2</v>
      </c>
      <c r="I43" s="19"/>
      <c r="J43" s="16"/>
      <c r="K43" s="104"/>
      <c r="L43" s="34"/>
      <c r="M43" s="34"/>
      <c r="N43" s="39" t="s">
        <v>21</v>
      </c>
      <c r="O43" s="239">
        <f t="shared" si="4"/>
        <v>0</v>
      </c>
      <c r="P43" s="159">
        <f>IF(R22&gt;9, (H22*Rates!B13+P22*H22*Rates!B4), ((I22*P22)*Rates!B4)+(I22*Rates!B12)+((J22*P22)*Rates!B4))</f>
        <v>0</v>
      </c>
      <c r="Q43" s="29"/>
      <c r="R43" s="108"/>
    </row>
    <row r="44" spans="1:18" ht="12" customHeight="1" thickBot="1">
      <c r="A44" s="33"/>
      <c r="B44" s="16"/>
      <c r="C44" s="16"/>
      <c r="D44" s="64"/>
      <c r="E44" s="31"/>
      <c r="F44" s="31"/>
      <c r="G44" s="121"/>
      <c r="H44" s="18"/>
      <c r="I44" s="18"/>
      <c r="J44" s="18"/>
      <c r="K44" s="104"/>
      <c r="L44" s="34"/>
      <c r="M44" s="34"/>
      <c r="N44" s="39" t="s">
        <v>21</v>
      </c>
      <c r="O44" s="239">
        <f t="shared" si="4"/>
        <v>0</v>
      </c>
      <c r="P44" s="159">
        <f>IF(R23&gt;9, (H23*Rates!B13+P23*H23*Rates!B4), ((I23*P23)*Rates!B4)+(I23*Rates!B12)+((J23*P23)*Rates!B4))</f>
        <v>0</v>
      </c>
      <c r="Q44" s="29"/>
      <c r="R44" s="108"/>
    </row>
    <row r="45" spans="1:18" ht="12" customHeight="1" thickBot="1">
      <c r="A45" s="33"/>
      <c r="B45" s="16"/>
      <c r="C45" s="16"/>
      <c r="D45" s="64"/>
      <c r="E45" s="31"/>
      <c r="F45" s="31"/>
      <c r="G45" s="121"/>
      <c r="H45" s="18"/>
      <c r="I45" s="18"/>
      <c r="J45" s="18"/>
      <c r="K45" s="104"/>
      <c r="L45" s="34"/>
      <c r="M45" s="34"/>
      <c r="N45" s="39" t="s">
        <v>21</v>
      </c>
      <c r="O45" s="239">
        <f t="shared" si="4"/>
        <v>0</v>
      </c>
      <c r="P45" s="159">
        <f>IF(R24&gt;9, (H24*Rates!B13+P24*H24*Rates!B4), ((I24*P24)*Rates!B4)+(I24*Rates!B12)+((J24*P24)*Rates!B4))</f>
        <v>0</v>
      </c>
      <c r="Q45" s="29"/>
    </row>
    <row r="46" spans="1:18" ht="12" customHeight="1" thickBot="1">
      <c r="A46" s="33"/>
      <c r="B46" s="16"/>
      <c r="C46" s="16"/>
      <c r="D46" s="64"/>
      <c r="E46" s="18"/>
      <c r="F46" s="18"/>
      <c r="G46" s="121"/>
      <c r="H46" s="18"/>
      <c r="I46" s="18"/>
      <c r="J46" s="18"/>
      <c r="K46" s="104"/>
      <c r="L46" s="34"/>
      <c r="M46" s="34"/>
      <c r="O46" s="38" t="str">
        <f>O25</f>
        <v>PostDocs W/Benefit</v>
      </c>
      <c r="P46" s="159">
        <f>(P25*H25)*Rates!B4+(H25*Rates!B13)</f>
        <v>0</v>
      </c>
      <c r="Q46" s="29"/>
    </row>
    <row r="47" spans="1:18" ht="12" customHeight="1" thickBot="1">
      <c r="A47" s="118"/>
      <c r="B47" s="119" t="s">
        <v>89</v>
      </c>
      <c r="C47" s="81"/>
      <c r="D47" s="120"/>
      <c r="E47" s="120"/>
      <c r="F47" s="120"/>
      <c r="G47" s="35"/>
      <c r="H47" s="120"/>
      <c r="I47" s="120"/>
      <c r="J47" s="120"/>
      <c r="K47" s="170">
        <f>G43+G44+G45+G46</f>
        <v>0</v>
      </c>
      <c r="L47" s="29"/>
      <c r="M47" s="29"/>
      <c r="O47" s="38" t="str">
        <f>O26</f>
        <v>PostDocs W/Benefit</v>
      </c>
      <c r="P47" s="159">
        <f>(P26*H26)*Rates!B4+(H26*Rates!B13)</f>
        <v>0</v>
      </c>
      <c r="Q47" s="34">
        <f>SUM(Q36:Q46)</f>
        <v>0</v>
      </c>
    </row>
    <row r="48" spans="1:18" ht="12" customHeight="1" thickBot="1">
      <c r="A48" s="112" t="s">
        <v>90</v>
      </c>
      <c r="B48" s="114" t="s">
        <v>91</v>
      </c>
      <c r="C48" s="114"/>
      <c r="D48" s="105"/>
      <c r="E48" s="105"/>
      <c r="F48" s="105" t="s">
        <v>92</v>
      </c>
      <c r="G48" s="115"/>
      <c r="H48" s="115"/>
      <c r="I48" s="81"/>
      <c r="J48" s="114"/>
      <c r="K48" s="121"/>
      <c r="L48" s="29"/>
      <c r="M48" s="29"/>
      <c r="O48" s="38" t="str">
        <f>O27</f>
        <v>PostDocs W/Benefit</v>
      </c>
      <c r="P48" s="159">
        <f>(P27*H27)*Rates!B4+(H27*Rates!B13)</f>
        <v>0</v>
      </c>
    </row>
    <row r="49" spans="1:16" ht="12" customHeight="1" thickBot="1">
      <c r="D49" s="70"/>
      <c r="E49" s="70"/>
      <c r="F49" s="82" t="s">
        <v>93</v>
      </c>
      <c r="G49" s="82"/>
      <c r="H49" s="120"/>
      <c r="I49" s="120"/>
      <c r="J49" s="120"/>
      <c r="K49" s="121"/>
      <c r="L49" s="29"/>
      <c r="M49" s="29"/>
      <c r="O49" s="38" t="str">
        <f>O28</f>
        <v>PostDocs W/Benefit</v>
      </c>
      <c r="P49" s="159">
        <f>(P28*H28)*Rates!B4+(H28*Rates!B13)</f>
        <v>0</v>
      </c>
    </row>
    <row r="50" spans="1:16" ht="12" customHeight="1" thickBot="1">
      <c r="A50" s="33"/>
      <c r="B50" s="16"/>
      <c r="C50" s="16"/>
      <c r="D50" s="31"/>
      <c r="E50" s="31"/>
      <c r="F50" s="31"/>
      <c r="G50" s="31"/>
      <c r="H50" s="18"/>
      <c r="I50" s="18"/>
      <c r="J50" s="18"/>
      <c r="K50" s="171"/>
      <c r="L50" s="34"/>
      <c r="M50" s="34"/>
      <c r="O50" s="38" t="s">
        <v>7</v>
      </c>
      <c r="P50" s="159">
        <f>(K34*Rates!B5)</f>
        <v>0</v>
      </c>
    </row>
    <row r="51" spans="1:16" ht="12" customHeight="1" thickBot="1">
      <c r="A51" s="118"/>
      <c r="B51" s="119" t="s">
        <v>94</v>
      </c>
      <c r="C51" s="81"/>
      <c r="D51" s="82"/>
      <c r="E51" s="82"/>
      <c r="F51" s="81"/>
      <c r="G51" s="82"/>
      <c r="H51" s="81"/>
      <c r="I51" s="120"/>
      <c r="J51" s="120"/>
      <c r="K51" s="172">
        <f>SUM(K48:K49)</f>
        <v>0</v>
      </c>
      <c r="L51" s="34"/>
      <c r="M51" s="34"/>
      <c r="O51" s="38" t="s">
        <v>151</v>
      </c>
      <c r="P51" s="159">
        <f>(K35*Rates!B7)</f>
        <v>0</v>
      </c>
    </row>
    <row r="52" spans="1:16" ht="12" customHeight="1" thickBot="1">
      <c r="A52" s="56" t="s">
        <v>95</v>
      </c>
      <c r="B52" s="39" t="s">
        <v>96</v>
      </c>
      <c r="D52" s="66"/>
      <c r="E52" s="66"/>
      <c r="F52" s="66"/>
      <c r="G52" s="66"/>
      <c r="H52" s="66"/>
      <c r="I52" s="66"/>
      <c r="J52" s="66"/>
      <c r="K52" s="171"/>
      <c r="L52" s="34"/>
      <c r="M52" s="34"/>
      <c r="O52" s="38" t="s">
        <v>5</v>
      </c>
      <c r="P52" s="159">
        <f>K37*Rates!B4</f>
        <v>0</v>
      </c>
    </row>
    <row r="53" spans="1:16" ht="12" customHeight="1" thickBot="1">
      <c r="B53" s="123">
        <v>1</v>
      </c>
      <c r="C53" s="39" t="s">
        <v>97</v>
      </c>
      <c r="D53" s="66"/>
      <c r="E53" s="66"/>
      <c r="F53" s="124"/>
      <c r="G53" s="66"/>
      <c r="I53" s="116"/>
      <c r="J53" s="39"/>
      <c r="K53" s="121"/>
      <c r="L53" s="29"/>
      <c r="M53" s="29"/>
      <c r="O53" s="39" t="s">
        <v>6</v>
      </c>
      <c r="P53" s="159">
        <f>(K33*Rates!B4)+(H33*Rates!B13)*B33</f>
        <v>0</v>
      </c>
    </row>
    <row r="54" spans="1:16" ht="12" customHeight="1" thickBot="1">
      <c r="B54" s="123">
        <v>2</v>
      </c>
      <c r="C54" s="39" t="s">
        <v>98</v>
      </c>
      <c r="D54" s="66"/>
      <c r="E54" s="66"/>
      <c r="F54" s="124"/>
      <c r="G54" s="66"/>
      <c r="I54" s="116"/>
      <c r="J54" s="39"/>
      <c r="K54" s="121"/>
      <c r="L54" s="29"/>
      <c r="M54" s="29"/>
      <c r="O54" s="38" t="s">
        <v>18</v>
      </c>
      <c r="P54" s="159">
        <f>(K36*Rates!B4)+(H36*Rates!B13)</f>
        <v>0</v>
      </c>
    </row>
    <row r="55" spans="1:16" ht="12" customHeight="1">
      <c r="B55" s="123">
        <v>3</v>
      </c>
      <c r="C55" s="39" t="s">
        <v>99</v>
      </c>
      <c r="D55" s="70"/>
      <c r="E55" s="70"/>
      <c r="F55" s="124"/>
      <c r="G55" s="70"/>
      <c r="I55" s="116"/>
      <c r="J55" s="39"/>
      <c r="K55" s="121"/>
      <c r="L55" s="29"/>
      <c r="M55" s="29"/>
      <c r="O55" s="36" t="s">
        <v>13</v>
      </c>
      <c r="P55" s="34">
        <f>SUM(P36:P54)</f>
        <v>0</v>
      </c>
    </row>
    <row r="56" spans="1:16" ht="12" customHeight="1" thickBot="1">
      <c r="B56" s="123">
        <v>4</v>
      </c>
      <c r="C56" s="39" t="s">
        <v>100</v>
      </c>
      <c r="D56" s="70"/>
      <c r="E56" s="70"/>
      <c r="F56" s="124"/>
      <c r="G56" s="70"/>
      <c r="I56" s="116"/>
      <c r="J56" s="39"/>
      <c r="K56" s="121"/>
      <c r="L56" s="29"/>
      <c r="M56" s="29"/>
    </row>
    <row r="57" spans="1:16" ht="12" customHeight="1" thickBot="1">
      <c r="A57" s="112"/>
      <c r="B57" s="113" t="s">
        <v>101</v>
      </c>
      <c r="C57" s="114"/>
      <c r="D57" s="105"/>
      <c r="E57" s="245">
        <v>0</v>
      </c>
      <c r="F57" s="105" t="s">
        <v>102</v>
      </c>
      <c r="G57" s="105" t="s">
        <v>103</v>
      </c>
      <c r="H57" s="114"/>
      <c r="I57" s="125"/>
      <c r="J57" s="114"/>
      <c r="K57" s="172">
        <f>SUM(K53:K56)</f>
        <v>0</v>
      </c>
      <c r="L57" s="34"/>
      <c r="M57" s="34"/>
    </row>
    <row r="58" spans="1:16" ht="12" customHeight="1">
      <c r="A58" s="112" t="s">
        <v>104</v>
      </c>
      <c r="B58" s="114" t="s">
        <v>105</v>
      </c>
      <c r="C58" s="114"/>
      <c r="D58" s="105"/>
      <c r="E58" s="82"/>
      <c r="F58" s="105"/>
      <c r="G58" s="105"/>
      <c r="H58" s="114"/>
      <c r="I58" s="125"/>
      <c r="J58" s="114"/>
      <c r="K58" s="171"/>
      <c r="L58" s="34"/>
      <c r="M58" s="34"/>
    </row>
    <row r="59" spans="1:16" ht="12" customHeight="1">
      <c r="A59" s="112"/>
      <c r="B59" s="126">
        <v>1</v>
      </c>
      <c r="C59" s="114" t="s">
        <v>17</v>
      </c>
      <c r="D59" s="105"/>
      <c r="E59" s="105"/>
      <c r="F59" s="105"/>
      <c r="G59" s="105"/>
      <c r="H59" s="114"/>
      <c r="I59" s="125"/>
      <c r="J59" s="114"/>
      <c r="K59" s="121"/>
      <c r="L59" s="29"/>
      <c r="M59" s="29"/>
    </row>
    <row r="60" spans="1:16" ht="12" customHeight="1">
      <c r="A60" s="112"/>
      <c r="B60" s="126">
        <v>2</v>
      </c>
      <c r="C60" s="114" t="s">
        <v>106</v>
      </c>
      <c r="D60" s="105"/>
      <c r="E60" s="105"/>
      <c r="F60" s="105"/>
      <c r="G60" s="105"/>
      <c r="H60" s="114"/>
      <c r="I60" s="125"/>
      <c r="J60" s="114"/>
      <c r="K60" s="121"/>
      <c r="L60" s="29"/>
      <c r="M60" s="29"/>
    </row>
    <row r="61" spans="1:16" ht="12" customHeight="1">
      <c r="A61" s="112"/>
      <c r="B61" s="126">
        <v>3</v>
      </c>
      <c r="C61" s="114" t="s">
        <v>107</v>
      </c>
      <c r="D61" s="105"/>
      <c r="E61" s="105"/>
      <c r="F61" s="105"/>
      <c r="G61" s="105"/>
      <c r="H61" s="114"/>
      <c r="I61" s="125"/>
      <c r="J61" s="114"/>
      <c r="K61" s="121"/>
      <c r="L61" s="29"/>
      <c r="M61" s="29"/>
      <c r="O61" s="127" t="s">
        <v>159</v>
      </c>
      <c r="P61" s="128"/>
    </row>
    <row r="62" spans="1:16" ht="12" customHeight="1">
      <c r="A62" s="112"/>
      <c r="B62" s="126">
        <v>4</v>
      </c>
      <c r="C62" s="114" t="s">
        <v>171</v>
      </c>
      <c r="D62" s="105"/>
      <c r="E62" s="105"/>
      <c r="F62" s="105"/>
      <c r="G62" s="105"/>
      <c r="H62" s="114"/>
      <c r="I62" s="125"/>
      <c r="J62" s="114"/>
      <c r="K62" s="121"/>
      <c r="L62" s="29"/>
      <c r="M62" s="29"/>
      <c r="O62" s="129" t="s">
        <v>164</v>
      </c>
      <c r="P62" s="130"/>
    </row>
    <row r="63" spans="1:16" ht="12" customHeight="1">
      <c r="A63" s="112"/>
      <c r="B63" s="126">
        <v>5</v>
      </c>
      <c r="C63" s="114" t="s">
        <v>133</v>
      </c>
      <c r="D63" s="105"/>
      <c r="E63" s="105"/>
      <c r="F63" s="105"/>
      <c r="G63" s="105"/>
      <c r="H63" s="114"/>
      <c r="I63" s="125"/>
      <c r="J63" s="114"/>
      <c r="K63" s="121"/>
      <c r="L63" s="29"/>
      <c r="M63" s="29"/>
      <c r="O63" s="129" t="s">
        <v>157</v>
      </c>
      <c r="P63" s="130"/>
    </row>
    <row r="64" spans="1:16" ht="12" customHeight="1" thickBot="1">
      <c r="A64" s="112"/>
      <c r="B64" s="126"/>
      <c r="C64" s="114" t="s">
        <v>134</v>
      </c>
      <c r="D64" s="105"/>
      <c r="E64" s="105"/>
      <c r="F64" s="105"/>
      <c r="G64" s="105"/>
      <c r="H64" s="114"/>
      <c r="I64" s="125"/>
      <c r="J64" s="114"/>
      <c r="K64" s="121"/>
      <c r="L64" s="29"/>
      <c r="M64" s="29"/>
      <c r="O64" s="129" t="s">
        <v>160</v>
      </c>
      <c r="P64" s="130">
        <f>SUM(P62:P63)</f>
        <v>0</v>
      </c>
    </row>
    <row r="65" spans="1:16" ht="12" customHeight="1" thickBot="1">
      <c r="A65" s="112"/>
      <c r="B65" s="126"/>
      <c r="C65" s="114" t="s">
        <v>136</v>
      </c>
      <c r="D65" s="105"/>
      <c r="E65" s="105"/>
      <c r="F65" s="105"/>
      <c r="G65" s="105"/>
      <c r="H65" s="114"/>
      <c r="I65" s="125"/>
      <c r="J65" s="114"/>
      <c r="K65" s="172">
        <f>K63+K64</f>
        <v>0</v>
      </c>
      <c r="L65" s="29"/>
      <c r="M65" s="29"/>
    </row>
    <row r="66" spans="1:16" ht="12" customHeight="1" thickBot="1">
      <c r="A66" s="112"/>
      <c r="B66" s="126">
        <v>6</v>
      </c>
      <c r="C66" s="114" t="s">
        <v>189</v>
      </c>
      <c r="D66" s="105"/>
      <c r="E66" s="105"/>
      <c r="F66" s="105"/>
      <c r="G66" s="105"/>
      <c r="H66" s="114"/>
      <c r="I66" s="125"/>
      <c r="J66" s="114"/>
      <c r="K66" s="121"/>
      <c r="L66" s="29"/>
      <c r="M66" s="29"/>
    </row>
    <row r="67" spans="1:16" ht="12" customHeight="1" thickBot="1">
      <c r="A67" s="112"/>
      <c r="B67" s="126">
        <v>7</v>
      </c>
      <c r="C67" s="114" t="s">
        <v>125</v>
      </c>
      <c r="D67" s="105"/>
      <c r="E67" s="100"/>
      <c r="F67" s="37" t="s">
        <v>180</v>
      </c>
      <c r="G67" s="100"/>
      <c r="H67" s="131"/>
      <c r="I67" s="132"/>
      <c r="J67" s="131"/>
      <c r="K67" s="173">
        <f>IF(H34&gt;0,Rates!C18*B34,0)+IF(I34&gt;0,Rates!B18*'YR 1'!B34,0)+IF('YR 1'!J34&gt;0,Rates!D18*'YR 1'!B34,0)</f>
        <v>0</v>
      </c>
      <c r="L67" s="29"/>
      <c r="M67" s="29"/>
      <c r="N67" s="133"/>
      <c r="P67" s="40"/>
    </row>
    <row r="68" spans="1:16" ht="12" customHeight="1" thickBot="1">
      <c r="A68" s="112"/>
      <c r="B68" s="114"/>
      <c r="C68" s="114" t="s">
        <v>108</v>
      </c>
      <c r="D68" s="105"/>
      <c r="E68" s="105"/>
      <c r="F68" s="105"/>
      <c r="G68" s="105"/>
      <c r="H68" s="114"/>
      <c r="I68" s="125"/>
      <c r="J68" s="114"/>
      <c r="K68" s="172">
        <f>SUM(K59+K60+K61+K62+K63+K64+K66+K67)</f>
        <v>0</v>
      </c>
      <c r="L68" s="34"/>
      <c r="M68" s="34"/>
      <c r="P68" s="41"/>
    </row>
    <row r="69" spans="1:16" ht="12" customHeight="1" thickBot="1">
      <c r="A69" s="112" t="s">
        <v>109</v>
      </c>
      <c r="B69" s="113" t="s">
        <v>110</v>
      </c>
      <c r="C69" s="114"/>
      <c r="D69" s="115"/>
      <c r="E69" s="115"/>
      <c r="F69" s="115"/>
      <c r="G69" s="115"/>
      <c r="H69" s="114"/>
      <c r="I69" s="125"/>
      <c r="J69" s="114"/>
      <c r="K69" s="172">
        <f>SUM(K68+K57+K51+K47+K40)</f>
        <v>0</v>
      </c>
      <c r="L69" s="34"/>
      <c r="M69" s="34"/>
    </row>
    <row r="70" spans="1:16" ht="12" customHeight="1" thickBot="1">
      <c r="A70" s="56" t="s">
        <v>111</v>
      </c>
      <c r="B70" s="39" t="s">
        <v>112</v>
      </c>
      <c r="D70" s="66"/>
      <c r="E70" s="66"/>
      <c r="F70" s="18"/>
      <c r="G70" s="134"/>
      <c r="H70" s="135"/>
      <c r="I70" s="16"/>
      <c r="J70" s="16"/>
      <c r="K70" s="171"/>
      <c r="L70" s="34"/>
      <c r="M70" s="34" t="s">
        <v>132</v>
      </c>
    </row>
    <row r="71" spans="1:16" ht="12" customHeight="1" thickBot="1">
      <c r="A71" s="33"/>
      <c r="B71" s="16"/>
      <c r="C71" s="16"/>
      <c r="D71" s="161">
        <f>Rates!B28</f>
        <v>0.49</v>
      </c>
      <c r="E71" s="18"/>
      <c r="F71" s="162">
        <f>IF(M71=1,K69-K47-K67, K69-K47-K57-K67-K64)</f>
        <v>0</v>
      </c>
      <c r="G71" s="30"/>
      <c r="H71" s="138"/>
      <c r="I71" s="16"/>
      <c r="J71" s="16"/>
      <c r="K71" s="173">
        <f>F71*Rates!B28</f>
        <v>0</v>
      </c>
      <c r="L71" s="29"/>
      <c r="M71" s="163">
        <f>'YR 1'!M71</f>
        <v>0</v>
      </c>
      <c r="P71" s="40"/>
    </row>
    <row r="72" spans="1:16" ht="12" customHeight="1" thickBot="1">
      <c r="B72" s="139" t="s">
        <v>113</v>
      </c>
      <c r="D72" s="66"/>
      <c r="E72" s="66"/>
      <c r="F72" s="70"/>
      <c r="G72" s="140"/>
      <c r="H72" s="34"/>
      <c r="J72" s="39"/>
      <c r="K72" s="173">
        <f>K71</f>
        <v>0</v>
      </c>
      <c r="L72" s="34"/>
    </row>
    <row r="73" spans="1:16" ht="12" customHeight="1" thickBot="1">
      <c r="A73" s="112" t="s">
        <v>114</v>
      </c>
      <c r="B73" s="113" t="s">
        <v>115</v>
      </c>
      <c r="C73" s="114"/>
      <c r="D73" s="115"/>
      <c r="E73" s="115"/>
      <c r="F73" s="115"/>
      <c r="G73" s="115"/>
      <c r="H73" s="114"/>
      <c r="I73" s="125"/>
      <c r="J73" s="114"/>
      <c r="K73" s="172">
        <f>K72+K69</f>
        <v>0</v>
      </c>
      <c r="L73" s="29"/>
      <c r="M73" s="29"/>
    </row>
    <row r="74" spans="1:16" ht="12" customHeight="1" thickBot="1">
      <c r="A74" s="112" t="s">
        <v>116</v>
      </c>
      <c r="B74" s="114" t="s">
        <v>117</v>
      </c>
      <c r="C74" s="114"/>
      <c r="D74" s="115"/>
      <c r="E74" s="115"/>
      <c r="F74" s="115"/>
      <c r="G74" s="115"/>
      <c r="H74" s="114"/>
      <c r="I74" s="125"/>
      <c r="J74" s="114"/>
      <c r="K74" s="121"/>
      <c r="L74" s="34"/>
      <c r="M74" s="34"/>
    </row>
    <row r="75" spans="1:16" ht="12" customHeight="1" thickBot="1">
      <c r="A75" s="112" t="s">
        <v>118</v>
      </c>
      <c r="B75" s="113" t="s">
        <v>119</v>
      </c>
      <c r="C75" s="114"/>
      <c r="D75" s="115"/>
      <c r="E75" s="115"/>
      <c r="F75" s="115"/>
      <c r="G75" s="115"/>
      <c r="H75" s="114"/>
      <c r="I75" s="125"/>
      <c r="J75" s="114"/>
      <c r="K75" s="172">
        <f>K73-K74</f>
        <v>0</v>
      </c>
      <c r="L75" s="34"/>
      <c r="M75" s="34"/>
    </row>
    <row r="76" spans="1:16" ht="12" hidden="1" customHeight="1">
      <c r="A76" s="39"/>
      <c r="K76" s="39"/>
    </row>
    <row r="77" spans="1:16" ht="12" hidden="1" customHeight="1">
      <c r="A77" s="39"/>
      <c r="K77" s="39"/>
    </row>
    <row r="78" spans="1:16" ht="12" customHeight="1">
      <c r="A78" s="39"/>
      <c r="G78" s="142"/>
      <c r="H78" s="142"/>
      <c r="I78" s="142"/>
      <c r="J78" s="143" t="s">
        <v>161</v>
      </c>
      <c r="K78" s="144">
        <f>SUM(K69-P63)</f>
        <v>0</v>
      </c>
    </row>
    <row r="79" spans="1:16" ht="12" customHeight="1">
      <c r="A79" s="39"/>
      <c r="J79" s="124" t="s">
        <v>158</v>
      </c>
      <c r="K79" s="39"/>
    </row>
    <row r="80" spans="1:16" ht="12" customHeight="1">
      <c r="A80" s="39"/>
      <c r="K80" s="39"/>
    </row>
    <row r="81" spans="1:15" ht="12" customHeight="1">
      <c r="A81" s="39"/>
      <c r="K81" s="39"/>
    </row>
    <row r="82" spans="1:15" ht="12" customHeight="1">
      <c r="A82" s="39"/>
      <c r="K82" s="39"/>
    </row>
    <row r="83" spans="1:15" ht="12" customHeight="1">
      <c r="A83" s="39"/>
      <c r="K83" s="39"/>
    </row>
    <row r="84" spans="1:15" ht="12" customHeight="1">
      <c r="A84" s="39"/>
      <c r="K84" s="39"/>
      <c r="O84" s="39"/>
    </row>
    <row r="85" spans="1:15" ht="12" customHeight="1">
      <c r="A85" s="39"/>
      <c r="K85" s="39"/>
    </row>
    <row r="86" spans="1:15" ht="12" customHeight="1">
      <c r="A86" s="39"/>
      <c r="K86" s="39"/>
    </row>
    <row r="87" spans="1:15" ht="12" customHeight="1">
      <c r="A87" s="39"/>
      <c r="K87" s="39"/>
    </row>
    <row r="88" spans="1:15" ht="12" customHeight="1">
      <c r="A88" s="39"/>
      <c r="K88" s="39"/>
    </row>
    <row r="89" spans="1:15" ht="12" customHeight="1">
      <c r="A89" s="39"/>
      <c r="K89" s="39"/>
    </row>
    <row r="90" spans="1:15" ht="12" customHeight="1">
      <c r="A90" s="39"/>
      <c r="K90" s="39"/>
    </row>
    <row r="91" spans="1:15" ht="12" customHeight="1">
      <c r="A91" s="39"/>
      <c r="K91" s="39"/>
    </row>
    <row r="92" spans="1:15" ht="12" customHeight="1">
      <c r="A92" s="39"/>
      <c r="K92" s="39"/>
    </row>
    <row r="93" spans="1:15" ht="12" customHeight="1">
      <c r="A93" s="39"/>
      <c r="K93" s="39"/>
    </row>
    <row r="94" spans="1:15" ht="12" customHeight="1">
      <c r="A94" s="39"/>
      <c r="K94" s="39"/>
    </row>
    <row r="95" spans="1:15" ht="12" customHeight="1">
      <c r="A95" s="39"/>
      <c r="K95" s="39"/>
      <c r="O95" s="39"/>
    </row>
    <row r="96" spans="1:15" ht="12" customHeight="1">
      <c r="A96" s="39"/>
      <c r="K96" s="39"/>
      <c r="O96" s="39"/>
    </row>
    <row r="97" spans="1:15" ht="12" customHeight="1">
      <c r="A97" s="39"/>
      <c r="K97" s="39"/>
      <c r="O97" s="39"/>
    </row>
    <row r="98" spans="1:15" ht="12" customHeight="1">
      <c r="A98" s="39"/>
      <c r="K98" s="39"/>
      <c r="O98" s="39"/>
    </row>
    <row r="99" spans="1:15" ht="12" customHeight="1">
      <c r="A99" s="39"/>
      <c r="K99" s="39"/>
      <c r="O99" s="39"/>
    </row>
    <row r="100" spans="1:15" ht="12" customHeight="1">
      <c r="A100" s="39"/>
      <c r="K100" s="39"/>
      <c r="O100" s="39"/>
    </row>
    <row r="101" spans="1:15" ht="12" customHeight="1">
      <c r="A101" s="39"/>
      <c r="K101" s="39"/>
      <c r="O101" s="39"/>
    </row>
    <row r="102" spans="1:15" ht="12" customHeight="1">
      <c r="A102" s="39"/>
      <c r="K102" s="39"/>
      <c r="O102" s="39"/>
    </row>
    <row r="103" spans="1:15" ht="12" customHeight="1">
      <c r="A103" s="39"/>
      <c r="K103" s="39"/>
      <c r="O103" s="39"/>
    </row>
    <row r="104" spans="1:15" ht="12" customHeight="1">
      <c r="A104" s="39"/>
      <c r="K104" s="39"/>
      <c r="O104" s="39"/>
    </row>
    <row r="105" spans="1:15" ht="12" customHeight="1">
      <c r="A105" s="39"/>
      <c r="K105" s="39"/>
      <c r="O105" s="39"/>
    </row>
    <row r="106" spans="1:15" ht="12" customHeight="1">
      <c r="A106" s="39"/>
      <c r="K106" s="39"/>
      <c r="O106" s="39"/>
    </row>
    <row r="107" spans="1:15" ht="12" customHeight="1">
      <c r="A107" s="39"/>
      <c r="K107" s="39"/>
      <c r="O107" s="39"/>
    </row>
    <row r="108" spans="1:15" ht="12" customHeight="1">
      <c r="A108" s="39"/>
      <c r="K108" s="39"/>
      <c r="O108" s="39"/>
    </row>
    <row r="109" spans="1:15" ht="12" customHeight="1">
      <c r="A109" s="39"/>
      <c r="K109" s="39"/>
      <c r="O109" s="39"/>
    </row>
    <row r="110" spans="1:15" ht="12" customHeight="1">
      <c r="A110" s="39"/>
      <c r="K110" s="39"/>
      <c r="O110" s="39"/>
    </row>
    <row r="111" spans="1:15" ht="12" customHeight="1">
      <c r="A111" s="39"/>
      <c r="K111" s="39"/>
    </row>
    <row r="112" spans="1:15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1:15" ht="12" customHeight="1">
      <c r="A1185" s="39"/>
      <c r="K1185" s="39"/>
    </row>
    <row r="1186" spans="1:15" ht="12" customHeight="1">
      <c r="A1186" s="39"/>
      <c r="K1186" s="39"/>
    </row>
    <row r="1187" spans="1:15" ht="12" customHeight="1">
      <c r="A1187" s="39"/>
      <c r="K1187" s="39"/>
    </row>
    <row r="1188" spans="1:15" ht="12" customHeight="1">
      <c r="A1188" s="39"/>
      <c r="K1188" s="39"/>
    </row>
    <row r="1189" spans="1:15" ht="12" customHeight="1">
      <c r="A1189" s="39"/>
      <c r="K1189" s="39"/>
    </row>
    <row r="1190" spans="1:15" ht="12" customHeight="1">
      <c r="A1190" s="39"/>
      <c r="K1190" s="39"/>
    </row>
    <row r="1191" spans="1:15" ht="12" customHeight="1">
      <c r="A1191" s="39"/>
      <c r="K1191" s="39"/>
    </row>
    <row r="1192" spans="1:15" ht="12" customHeight="1">
      <c r="A1192" s="39"/>
      <c r="K1192" s="39"/>
    </row>
    <row r="1193" spans="1:15" ht="12" customHeight="1">
      <c r="A1193" s="39"/>
      <c r="K1193" s="39"/>
    </row>
    <row r="1194" spans="1:15" ht="12" customHeight="1">
      <c r="A1194" s="39"/>
      <c r="K1194" s="39"/>
    </row>
    <row r="1195" spans="1:15" ht="12" customHeight="1">
      <c r="A1195" s="39"/>
      <c r="K1195" s="39"/>
    </row>
    <row r="1196" spans="1:15" ht="12" customHeight="1">
      <c r="A1196" s="39"/>
      <c r="K1196" s="39"/>
    </row>
    <row r="1197" spans="1:15" ht="12" customHeight="1">
      <c r="A1197" s="39"/>
      <c r="K1197" s="39"/>
    </row>
    <row r="1198" spans="1:15" ht="12" customHeight="1">
      <c r="A1198" s="39"/>
      <c r="K1198" s="39"/>
    </row>
    <row r="1199" spans="1:15" ht="12" customHeight="1">
      <c r="A1199" s="39"/>
      <c r="K1199" s="39"/>
      <c r="O1199" s="39"/>
    </row>
    <row r="1200" spans="1:15" ht="12" customHeight="1">
      <c r="A1200" s="39"/>
      <c r="K1200" s="39"/>
      <c r="O1200" s="39"/>
    </row>
    <row r="1201" spans="1:15" ht="12" customHeight="1">
      <c r="A1201" s="39"/>
      <c r="K1201" s="39"/>
      <c r="O1201" s="39"/>
    </row>
    <row r="1202" spans="1:15" ht="12" customHeight="1">
      <c r="A1202" s="39"/>
      <c r="K1202" s="39"/>
      <c r="O1202" s="39"/>
    </row>
    <row r="1203" spans="1:15" ht="12" customHeight="1">
      <c r="A1203" s="39"/>
      <c r="K1203" s="39"/>
      <c r="O1203" s="39"/>
    </row>
    <row r="1204" spans="1:15" ht="12" customHeight="1">
      <c r="A1204" s="39"/>
      <c r="K1204" s="39"/>
      <c r="O1204" s="39"/>
    </row>
    <row r="1205" spans="1:15" ht="12" customHeight="1">
      <c r="A1205" s="39"/>
      <c r="K1205" s="39"/>
      <c r="O1205" s="39"/>
    </row>
    <row r="1206" spans="1:15" ht="12" customHeight="1">
      <c r="A1206" s="39"/>
      <c r="K1206" s="39"/>
      <c r="O1206" s="39"/>
    </row>
    <row r="1207" spans="1:15" ht="12" customHeight="1">
      <c r="A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207"/>
  <sheetViews>
    <sheetView showGridLines="0" showZeros="0" topLeftCell="A44" zoomScale="130" zoomScaleNormal="130" workbookViewId="0">
      <selection activeCell="C66" sqref="C66"/>
    </sheetView>
  </sheetViews>
  <sheetFormatPr defaultColWidth="10.7109375" defaultRowHeight="12" customHeight="1"/>
  <cols>
    <col min="1" max="1" width="2.7109375" style="56" customWidth="1"/>
    <col min="2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140625" style="39" customWidth="1"/>
    <col min="9" max="9" width="4.7109375" style="39" customWidth="1"/>
    <col min="10" max="10" width="4.7109375" style="34" customWidth="1"/>
    <col min="11" max="11" width="13.42578125" style="145" bestFit="1" customWidth="1"/>
    <col min="12" max="12" width="4.28515625" style="39" customWidth="1"/>
    <col min="13" max="13" width="3.7109375" style="39" customWidth="1"/>
    <col min="14" max="14" width="3.28515625" style="39" customWidth="1"/>
    <col min="15" max="15" width="15" style="38" customWidth="1"/>
    <col min="16" max="21" width="10.7109375" style="39" customWidth="1"/>
    <col min="22" max="16384" width="10.7109375" style="39"/>
  </cols>
  <sheetData>
    <row r="1" spans="1:18" s="58" customFormat="1" ht="12" customHeight="1">
      <c r="A1" s="287" t="s">
        <v>44</v>
      </c>
      <c r="B1" s="287"/>
      <c r="C1" s="287"/>
      <c r="D1" s="287"/>
      <c r="E1" s="287"/>
      <c r="F1" s="148"/>
      <c r="J1" s="149"/>
      <c r="K1" s="252"/>
      <c r="O1" s="48"/>
      <c r="P1" s="49"/>
      <c r="Q1" s="50"/>
    </row>
    <row r="2" spans="1:18" ht="12" customHeight="1">
      <c r="A2" s="288"/>
      <c r="B2" s="288"/>
      <c r="C2" s="288"/>
      <c r="D2" s="288"/>
      <c r="E2" s="288"/>
      <c r="G2" s="8"/>
      <c r="K2" s="39"/>
      <c r="O2" s="52" t="s">
        <v>14</v>
      </c>
      <c r="P2" s="53"/>
      <c r="Q2" s="54"/>
    </row>
    <row r="3" spans="1:18" ht="11.25">
      <c r="A3" s="288"/>
      <c r="B3" s="288"/>
      <c r="C3" s="288"/>
      <c r="D3" s="288"/>
      <c r="E3" s="288"/>
      <c r="G3" s="8" t="s">
        <v>167</v>
      </c>
      <c r="K3" s="39"/>
      <c r="O3" s="280" t="s">
        <v>153</v>
      </c>
      <c r="P3" s="281"/>
      <c r="Q3" s="282"/>
    </row>
    <row r="4" spans="1:18" ht="12" customHeight="1">
      <c r="A4" s="288"/>
      <c r="B4" s="288"/>
      <c r="C4" s="288"/>
      <c r="D4" s="288"/>
      <c r="E4" s="288"/>
      <c r="G4" s="9"/>
      <c r="K4" s="39"/>
      <c r="O4" s="55"/>
      <c r="P4" s="53"/>
      <c r="Q4" s="54"/>
    </row>
    <row r="5" spans="1:18" ht="12" customHeight="1">
      <c r="K5" s="39"/>
      <c r="O5" s="283" t="s">
        <v>154</v>
      </c>
      <c r="P5" s="284"/>
      <c r="Q5" s="285"/>
    </row>
    <row r="6" spans="1:18" ht="12" customHeight="1">
      <c r="G6" s="8" t="s">
        <v>49</v>
      </c>
      <c r="K6" s="39"/>
      <c r="O6" s="272" t="s">
        <v>155</v>
      </c>
      <c r="P6" s="273"/>
      <c r="Q6" s="274"/>
    </row>
    <row r="7" spans="1:18" ht="12" customHeight="1">
      <c r="A7" s="57" t="s">
        <v>53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43</v>
      </c>
      <c r="L7" s="8"/>
      <c r="M7" s="8"/>
      <c r="O7" s="272"/>
      <c r="P7" s="273"/>
      <c r="Q7" s="274"/>
    </row>
    <row r="8" spans="1:18" ht="12" customHeight="1">
      <c r="A8" s="11"/>
      <c r="B8" s="12"/>
      <c r="C8" s="12"/>
      <c r="D8" s="63"/>
      <c r="E8" s="12"/>
      <c r="F8" s="12"/>
      <c r="G8" s="12"/>
      <c r="H8" s="14"/>
      <c r="I8" s="15"/>
      <c r="J8" s="12"/>
      <c r="K8" s="64"/>
      <c r="L8" s="65"/>
      <c r="M8" s="65"/>
      <c r="O8" s="272"/>
      <c r="P8" s="273"/>
      <c r="Q8" s="274"/>
    </row>
    <row r="9" spans="1:18" ht="12" customHeight="1" thickBot="1">
      <c r="A9" s="39"/>
      <c r="D9" s="66"/>
      <c r="E9" s="66"/>
      <c r="F9" s="66"/>
      <c r="G9" s="66"/>
      <c r="H9" s="67"/>
      <c r="I9" s="68"/>
      <c r="J9" s="65"/>
      <c r="K9" s="69" t="s">
        <v>55</v>
      </c>
      <c r="L9" s="70"/>
      <c r="M9" s="70"/>
      <c r="O9" s="275"/>
      <c r="P9" s="276"/>
      <c r="Q9" s="277"/>
    </row>
    <row r="10" spans="1:18" ht="12" customHeight="1">
      <c r="A10" s="56" t="s">
        <v>54</v>
      </c>
      <c r="B10" s="16"/>
      <c r="C10" s="16"/>
      <c r="D10" s="17"/>
      <c r="E10" s="18"/>
      <c r="F10" s="18"/>
      <c r="G10" s="18"/>
      <c r="H10" s="19"/>
      <c r="I10" s="19"/>
      <c r="J10" s="16" t="s">
        <v>9</v>
      </c>
      <c r="K10" s="93"/>
    </row>
    <row r="11" spans="1:18" ht="12" customHeight="1">
      <c r="A11" s="11"/>
      <c r="B11" s="12"/>
      <c r="C11" s="12"/>
      <c r="D11" s="72">
        <f>'YR 1'!D11</f>
        <v>0</v>
      </c>
      <c r="E11" s="20"/>
      <c r="F11" s="20"/>
      <c r="G11" s="20"/>
      <c r="H11" s="15"/>
      <c r="I11" s="15"/>
      <c r="J11" s="73" t="s">
        <v>42</v>
      </c>
      <c r="K11" s="93"/>
    </row>
    <row r="12" spans="1:18" ht="12" customHeight="1">
      <c r="A12" s="56" t="s">
        <v>56</v>
      </c>
      <c r="D12" s="70"/>
      <c r="E12" s="70"/>
      <c r="F12" s="70"/>
      <c r="G12" s="70"/>
      <c r="H12" s="74"/>
      <c r="I12" s="9" t="s">
        <v>16</v>
      </c>
      <c r="J12" s="75"/>
      <c r="K12" s="76"/>
      <c r="L12" s="65"/>
      <c r="M12" s="65"/>
      <c r="P12" s="279"/>
      <c r="Q12" s="279"/>
    </row>
    <row r="13" spans="1:18" ht="12" customHeight="1">
      <c r="A13" s="56" t="s">
        <v>57</v>
      </c>
      <c r="D13" s="70"/>
      <c r="E13" s="70"/>
      <c r="F13" s="70"/>
      <c r="G13" s="70"/>
      <c r="H13" s="77"/>
      <c r="I13" s="78" t="s">
        <v>58</v>
      </c>
      <c r="J13" s="79"/>
      <c r="K13" s="80" t="s">
        <v>59</v>
      </c>
      <c r="L13" s="9"/>
      <c r="M13" s="9"/>
      <c r="P13" s="8" t="s">
        <v>37</v>
      </c>
      <c r="Q13" s="8" t="s">
        <v>10</v>
      </c>
    </row>
    <row r="14" spans="1:18" ht="12" customHeight="1">
      <c r="B14" s="81"/>
      <c r="C14" s="81"/>
      <c r="D14" s="82"/>
      <c r="E14" s="82"/>
      <c r="F14" s="82"/>
      <c r="G14" s="82"/>
      <c r="H14" s="83" t="s">
        <v>60</v>
      </c>
      <c r="I14" s="84" t="s">
        <v>61</v>
      </c>
      <c r="J14" s="84" t="s">
        <v>62</v>
      </c>
      <c r="K14" s="85"/>
      <c r="L14" s="9"/>
      <c r="M14" s="9"/>
      <c r="P14" s="8" t="s">
        <v>63</v>
      </c>
      <c r="Q14" s="8" t="s">
        <v>11</v>
      </c>
      <c r="R14" s="86" t="s">
        <v>126</v>
      </c>
    </row>
    <row r="15" spans="1:18" ht="12" customHeight="1">
      <c r="A15" s="87">
        <v>1</v>
      </c>
      <c r="B15" s="21"/>
      <c r="C15" s="22"/>
      <c r="D15" s="88">
        <f>D11</f>
        <v>0</v>
      </c>
      <c r="E15" s="89"/>
      <c r="F15" s="89"/>
      <c r="G15" s="89"/>
      <c r="H15" s="64"/>
      <c r="I15" s="64"/>
      <c r="J15" s="64"/>
      <c r="K15" s="90">
        <f>(IF(R15=12, (P15*H15),0)+IF(R15&lt;12, (P15*(I15+J15)),0))</f>
        <v>0</v>
      </c>
      <c r="L15" s="29"/>
      <c r="M15" s="29"/>
      <c r="N15" s="39" t="s">
        <v>20</v>
      </c>
      <c r="O15" s="151">
        <f>D15</f>
        <v>0</v>
      </c>
      <c r="P15" s="164">
        <f>Q15/R15</f>
        <v>0</v>
      </c>
      <c r="Q15" s="92">
        <f>'YR 4'!Q15*1.03</f>
        <v>0</v>
      </c>
      <c r="R15" s="64">
        <v>9</v>
      </c>
    </row>
    <row r="16" spans="1:18" ht="12" customHeight="1">
      <c r="A16" s="87">
        <v>2</v>
      </c>
      <c r="B16" s="21"/>
      <c r="C16" s="22"/>
      <c r="D16" s="94">
        <f>'YR 1'!D16</f>
        <v>0</v>
      </c>
      <c r="E16" s="89"/>
      <c r="F16" s="89"/>
      <c r="G16" s="89"/>
      <c r="H16" s="64"/>
      <c r="I16" s="64"/>
      <c r="J16" s="64"/>
      <c r="K16" s="90">
        <f>(IF(R16=12, (P16*H16),0)+IF(R16&lt;12, (P16*(I16+J16)),0))</f>
        <v>0</v>
      </c>
      <c r="L16" s="29"/>
      <c r="M16" s="29"/>
      <c r="N16" s="39" t="s">
        <v>21</v>
      </c>
      <c r="O16" s="151">
        <f>D16</f>
        <v>0</v>
      </c>
      <c r="P16" s="164">
        <f>Q16/R16</f>
        <v>0</v>
      </c>
      <c r="Q16" s="92">
        <f>'YR 4'!Q16*1.03</f>
        <v>0</v>
      </c>
      <c r="R16" s="64">
        <v>9</v>
      </c>
    </row>
    <row r="17" spans="1:18" ht="12" customHeight="1">
      <c r="A17" s="87">
        <v>3</v>
      </c>
      <c r="B17" s="21"/>
      <c r="C17" s="22"/>
      <c r="D17" s="94">
        <f>'YR 1'!D17</f>
        <v>0</v>
      </c>
      <c r="E17" s="89"/>
      <c r="F17" s="89"/>
      <c r="G17" s="89"/>
      <c r="H17" s="64"/>
      <c r="I17" s="64"/>
      <c r="J17" s="64"/>
      <c r="K17" s="90">
        <f t="shared" ref="K17:K24" si="0">(IF(R17=12, (P17*H17),0)+IF(R17&lt;12, (P17*(I17+J17)),0))</f>
        <v>0</v>
      </c>
      <c r="L17" s="29"/>
      <c r="M17" s="29"/>
      <c r="N17" s="39" t="s">
        <v>21</v>
      </c>
      <c r="O17" s="151">
        <f t="shared" ref="O17:O24" si="1">D17</f>
        <v>0</v>
      </c>
      <c r="P17" s="164">
        <f t="shared" ref="P17:P24" si="2">Q17/R17</f>
        <v>0</v>
      </c>
      <c r="Q17" s="92">
        <f>'YR 4'!Q17*1.03</f>
        <v>0</v>
      </c>
      <c r="R17" s="64">
        <v>9</v>
      </c>
    </row>
    <row r="18" spans="1:18" ht="12" customHeight="1">
      <c r="A18" s="87">
        <v>4</v>
      </c>
      <c r="B18" s="21"/>
      <c r="C18" s="22"/>
      <c r="D18" s="94">
        <f>'YR 1'!D18</f>
        <v>0</v>
      </c>
      <c r="E18" s="89"/>
      <c r="F18" s="89"/>
      <c r="G18" s="89"/>
      <c r="H18" s="64"/>
      <c r="I18" s="64"/>
      <c r="J18" s="64"/>
      <c r="K18" s="90">
        <f t="shared" si="0"/>
        <v>0</v>
      </c>
      <c r="L18" s="29"/>
      <c r="M18" s="29"/>
      <c r="N18" s="39" t="s">
        <v>21</v>
      </c>
      <c r="O18" s="151">
        <f t="shared" si="1"/>
        <v>0</v>
      </c>
      <c r="P18" s="164">
        <f t="shared" si="2"/>
        <v>0</v>
      </c>
      <c r="Q18" s="92">
        <f>'YR 4'!Q18*1.03</f>
        <v>0</v>
      </c>
      <c r="R18" s="64">
        <v>9</v>
      </c>
    </row>
    <row r="19" spans="1:18" ht="12" customHeight="1">
      <c r="A19" s="87">
        <v>5</v>
      </c>
      <c r="B19" s="21"/>
      <c r="C19" s="22"/>
      <c r="D19" s="94">
        <f>'YR 1'!D19</f>
        <v>0</v>
      </c>
      <c r="E19" s="89"/>
      <c r="F19" s="89"/>
      <c r="G19" s="89"/>
      <c r="H19" s="64"/>
      <c r="I19" s="64"/>
      <c r="J19" s="64"/>
      <c r="K19" s="90">
        <f t="shared" si="0"/>
        <v>0</v>
      </c>
      <c r="L19" s="29"/>
      <c r="M19" s="29"/>
      <c r="N19" s="39" t="s">
        <v>21</v>
      </c>
      <c r="O19" s="151">
        <f t="shared" si="1"/>
        <v>0</v>
      </c>
      <c r="P19" s="164">
        <f t="shared" si="2"/>
        <v>0</v>
      </c>
      <c r="Q19" s="92">
        <f>'YR 4'!Q19*1.03</f>
        <v>0</v>
      </c>
      <c r="R19" s="64">
        <v>9</v>
      </c>
    </row>
    <row r="20" spans="1:18" ht="12" customHeight="1">
      <c r="A20" s="87">
        <v>6</v>
      </c>
      <c r="B20" s="21"/>
      <c r="C20" s="22"/>
      <c r="D20" s="94">
        <f>'YR 1'!D20</f>
        <v>0</v>
      </c>
      <c r="E20" s="89"/>
      <c r="F20" s="89"/>
      <c r="G20" s="89"/>
      <c r="H20" s="64"/>
      <c r="I20" s="64"/>
      <c r="J20" s="64"/>
      <c r="K20" s="90">
        <f t="shared" si="0"/>
        <v>0</v>
      </c>
      <c r="L20" s="29"/>
      <c r="M20" s="29"/>
      <c r="N20" s="39" t="s">
        <v>21</v>
      </c>
      <c r="O20" s="151">
        <f t="shared" si="1"/>
        <v>0</v>
      </c>
      <c r="P20" s="164">
        <f t="shared" si="2"/>
        <v>0</v>
      </c>
      <c r="Q20" s="92">
        <f>'YR 4'!Q20*1.03</f>
        <v>0</v>
      </c>
      <c r="R20" s="64">
        <v>9</v>
      </c>
    </row>
    <row r="21" spans="1:18" ht="12" customHeight="1">
      <c r="A21" s="87">
        <v>7</v>
      </c>
      <c r="B21" s="21"/>
      <c r="C21" s="22"/>
      <c r="D21" s="94">
        <f>'YR 1'!D21</f>
        <v>0</v>
      </c>
      <c r="E21" s="89"/>
      <c r="F21" s="89"/>
      <c r="G21" s="89"/>
      <c r="H21" s="64"/>
      <c r="I21" s="64"/>
      <c r="J21" s="64"/>
      <c r="K21" s="90">
        <f t="shared" si="0"/>
        <v>0</v>
      </c>
      <c r="L21" s="29"/>
      <c r="M21" s="29"/>
      <c r="N21" s="39" t="s">
        <v>21</v>
      </c>
      <c r="O21" s="151">
        <f t="shared" si="1"/>
        <v>0</v>
      </c>
      <c r="P21" s="164">
        <f t="shared" si="2"/>
        <v>0</v>
      </c>
      <c r="Q21" s="92">
        <f>'YR 4'!Q21*1.03</f>
        <v>0</v>
      </c>
      <c r="R21" s="64">
        <v>9</v>
      </c>
    </row>
    <row r="22" spans="1:18" ht="12" customHeight="1">
      <c r="A22" s="87">
        <v>8</v>
      </c>
      <c r="B22" s="21"/>
      <c r="C22" s="22"/>
      <c r="D22" s="94">
        <f>'YR 1'!D22</f>
        <v>0</v>
      </c>
      <c r="E22" s="89"/>
      <c r="F22" s="89"/>
      <c r="G22" s="89"/>
      <c r="H22" s="64"/>
      <c r="I22" s="64"/>
      <c r="J22" s="64"/>
      <c r="K22" s="90">
        <f t="shared" si="0"/>
        <v>0</v>
      </c>
      <c r="L22" s="29"/>
      <c r="M22" s="29"/>
      <c r="N22" s="39" t="s">
        <v>21</v>
      </c>
      <c r="O22" s="151">
        <f t="shared" si="1"/>
        <v>0</v>
      </c>
      <c r="P22" s="164">
        <f t="shared" si="2"/>
        <v>0</v>
      </c>
      <c r="Q22" s="92">
        <f>'YR 4'!Q22*1.03</f>
        <v>0</v>
      </c>
      <c r="R22" s="64">
        <v>9</v>
      </c>
    </row>
    <row r="23" spans="1:18" ht="12" customHeight="1">
      <c r="A23" s="87">
        <v>9</v>
      </c>
      <c r="B23" s="21"/>
      <c r="C23" s="22"/>
      <c r="D23" s="94">
        <f>'YR 1'!D23</f>
        <v>0</v>
      </c>
      <c r="E23" s="89"/>
      <c r="F23" s="89"/>
      <c r="G23" s="89"/>
      <c r="H23" s="64"/>
      <c r="I23" s="64"/>
      <c r="J23" s="64"/>
      <c r="K23" s="90">
        <f t="shared" si="0"/>
        <v>0</v>
      </c>
      <c r="L23" s="29"/>
      <c r="M23" s="29"/>
      <c r="N23" s="39" t="s">
        <v>21</v>
      </c>
      <c r="O23" s="151">
        <f t="shared" si="1"/>
        <v>0</v>
      </c>
      <c r="P23" s="164">
        <f t="shared" si="2"/>
        <v>0</v>
      </c>
      <c r="Q23" s="92">
        <f>'YR 4'!Q23*1.03</f>
        <v>0</v>
      </c>
      <c r="R23" s="64">
        <v>9</v>
      </c>
    </row>
    <row r="24" spans="1:18" ht="12" customHeight="1">
      <c r="A24" s="87">
        <v>10</v>
      </c>
      <c r="B24" s="21"/>
      <c r="C24" s="22"/>
      <c r="D24" s="94">
        <f>'YR 1'!D24</f>
        <v>0</v>
      </c>
      <c r="E24" s="89"/>
      <c r="F24" s="89"/>
      <c r="G24" s="89"/>
      <c r="H24" s="64"/>
      <c r="I24" s="64"/>
      <c r="J24" s="64"/>
      <c r="K24" s="90">
        <f t="shared" si="0"/>
        <v>0</v>
      </c>
      <c r="L24" s="29"/>
      <c r="M24" s="29"/>
      <c r="N24" s="39" t="s">
        <v>21</v>
      </c>
      <c r="O24" s="151">
        <f t="shared" si="1"/>
        <v>0</v>
      </c>
      <c r="P24" s="164">
        <f t="shared" si="2"/>
        <v>0</v>
      </c>
      <c r="Q24" s="92">
        <f>'YR 4'!Q24*1.03</f>
        <v>0</v>
      </c>
      <c r="R24" s="64">
        <v>9</v>
      </c>
    </row>
    <row r="25" spans="1:18" ht="12" customHeight="1">
      <c r="A25" s="87"/>
      <c r="B25" s="22"/>
      <c r="C25" s="22"/>
      <c r="D25" s="174" t="s">
        <v>52</v>
      </c>
      <c r="E25" s="100"/>
      <c r="F25" s="100"/>
      <c r="G25" s="96"/>
      <c r="H25" s="64"/>
      <c r="I25" s="98"/>
      <c r="J25" s="98"/>
      <c r="K25" s="90">
        <f>((H25)*P25)</f>
        <v>0</v>
      </c>
      <c r="L25" s="29"/>
      <c r="M25" s="29"/>
      <c r="O25" s="146" t="s">
        <v>38</v>
      </c>
      <c r="P25" s="164">
        <f t="shared" ref="P25:P32" si="3">Q25/12</f>
        <v>0</v>
      </c>
      <c r="Q25" s="92">
        <f>'YR 4'!Q25*1.03</f>
        <v>0</v>
      </c>
      <c r="R25" s="99"/>
    </row>
    <row r="26" spans="1:18" ht="12" customHeight="1">
      <c r="A26" s="87"/>
      <c r="B26" s="22"/>
      <c r="C26" s="22"/>
      <c r="D26" s="174" t="s">
        <v>52</v>
      </c>
      <c r="E26" s="89"/>
      <c r="F26" s="89"/>
      <c r="G26" s="97"/>
      <c r="H26" s="64"/>
      <c r="I26" s="98"/>
      <c r="J26" s="98"/>
      <c r="K26" s="90">
        <f>((H26)*P26)</f>
        <v>0</v>
      </c>
      <c r="L26" s="29"/>
      <c r="M26" s="29"/>
      <c r="O26" s="146" t="s">
        <v>38</v>
      </c>
      <c r="P26" s="164">
        <f>Q26/12</f>
        <v>0</v>
      </c>
      <c r="Q26" s="92">
        <f>'YR 4'!Q26*1.03</f>
        <v>0</v>
      </c>
      <c r="R26" s="99"/>
    </row>
    <row r="27" spans="1:18" ht="12" customHeight="1">
      <c r="A27" s="87"/>
      <c r="B27" s="22"/>
      <c r="C27" s="22"/>
      <c r="D27" s="174" t="s">
        <v>52</v>
      </c>
      <c r="E27" s="89"/>
      <c r="F27" s="89"/>
      <c r="G27" s="97"/>
      <c r="H27" s="64"/>
      <c r="I27" s="98"/>
      <c r="J27" s="98"/>
      <c r="K27" s="90">
        <f>((H27)*P27)</f>
        <v>0</v>
      </c>
      <c r="L27" s="29"/>
      <c r="M27" s="29"/>
      <c r="O27" s="146" t="s">
        <v>38</v>
      </c>
      <c r="P27" s="164">
        <f>Q27/12</f>
        <v>0</v>
      </c>
      <c r="Q27" s="92">
        <f>'YR 4'!Q27*1.03</f>
        <v>0</v>
      </c>
      <c r="R27" s="99"/>
    </row>
    <row r="28" spans="1:18" ht="12" customHeight="1" thickBot="1">
      <c r="A28" s="87"/>
      <c r="B28" s="22"/>
      <c r="C28" s="22"/>
      <c r="D28" s="174" t="s">
        <v>52</v>
      </c>
      <c r="E28" s="89"/>
      <c r="F28" s="89"/>
      <c r="G28" s="97"/>
      <c r="H28" s="64"/>
      <c r="I28" s="98"/>
      <c r="J28" s="98"/>
      <c r="K28" s="90">
        <f>((H28)*P28)</f>
        <v>0</v>
      </c>
      <c r="L28" s="29"/>
      <c r="M28" s="29"/>
      <c r="O28" s="146" t="s">
        <v>38</v>
      </c>
      <c r="P28" s="164">
        <f>Q28/12</f>
        <v>0</v>
      </c>
      <c r="Q28" s="92">
        <f>'YR 4'!Q28*1.03</f>
        <v>0</v>
      </c>
      <c r="R28" s="99"/>
    </row>
    <row r="29" spans="1:18" ht="12" customHeight="1" thickBot="1">
      <c r="A29" s="101">
        <v>11</v>
      </c>
      <c r="B29" s="24"/>
      <c r="C29" s="58" t="s">
        <v>66</v>
      </c>
      <c r="D29" s="102"/>
      <c r="E29" s="102"/>
      <c r="F29" s="102"/>
      <c r="G29" s="102"/>
      <c r="H29" s="64"/>
      <c r="I29" s="98"/>
      <c r="J29" s="98"/>
      <c r="K29" s="90">
        <f>P30*H29</f>
        <v>0</v>
      </c>
      <c r="L29" s="29"/>
      <c r="M29" s="29"/>
      <c r="O29" s="38" t="s">
        <v>64</v>
      </c>
      <c r="P29" s="166">
        <f t="shared" si="3"/>
        <v>0</v>
      </c>
      <c r="Q29" s="121">
        <f>'YR 1'!Q29</f>
        <v>0</v>
      </c>
      <c r="R29" s="99"/>
    </row>
    <row r="30" spans="1:18" ht="12" customHeight="1">
      <c r="A30" s="87">
        <v>12</v>
      </c>
      <c r="B30" s="66" t="s">
        <v>67</v>
      </c>
      <c r="C30" s="25"/>
      <c r="D30" s="102" t="s">
        <v>68</v>
      </c>
      <c r="E30" s="102"/>
      <c r="F30" s="102"/>
      <c r="G30" s="102"/>
      <c r="H30" s="168">
        <f>SUM(H15:H29)</f>
        <v>0</v>
      </c>
      <c r="I30" s="168">
        <f>SUM(I15:I29)</f>
        <v>0</v>
      </c>
      <c r="J30" s="168">
        <f>SUM(J15:J29)</f>
        <v>0</v>
      </c>
      <c r="K30" s="106">
        <f>SUM(K15:K29)</f>
        <v>0</v>
      </c>
      <c r="L30" s="34"/>
      <c r="M30" s="34"/>
      <c r="O30" s="38" t="s">
        <v>5</v>
      </c>
      <c r="P30" s="166">
        <f t="shared" si="3"/>
        <v>0</v>
      </c>
      <c r="Q30" s="121">
        <f>'YR 1'!Q30</f>
        <v>0</v>
      </c>
      <c r="R30" s="99"/>
    </row>
    <row r="31" spans="1:18" ht="12" customHeight="1" thickBot="1">
      <c r="A31" s="101" t="s">
        <v>69</v>
      </c>
      <c r="B31" s="58" t="s">
        <v>70</v>
      </c>
      <c r="C31" s="58"/>
      <c r="D31" s="102"/>
      <c r="E31" s="102"/>
      <c r="F31" s="102"/>
      <c r="G31" s="102"/>
      <c r="H31" s="104"/>
      <c r="I31" s="104"/>
      <c r="J31" s="104"/>
      <c r="K31" s="104"/>
      <c r="L31" s="34"/>
      <c r="M31" s="34"/>
      <c r="O31" s="38" t="s">
        <v>6</v>
      </c>
      <c r="P31" s="166">
        <f t="shared" si="3"/>
        <v>0</v>
      </c>
      <c r="Q31" s="121">
        <f>'YR 1'!Q31</f>
        <v>0</v>
      </c>
      <c r="R31" s="99"/>
    </row>
    <row r="32" spans="1:18" ht="12" customHeight="1" thickBot="1">
      <c r="A32" s="101" t="s">
        <v>8</v>
      </c>
      <c r="B32" s="26"/>
      <c r="C32" s="58" t="s">
        <v>102</v>
      </c>
      <c r="D32" s="105"/>
      <c r="E32" s="102"/>
      <c r="F32" s="102"/>
      <c r="G32" s="102"/>
      <c r="H32" s="64"/>
      <c r="I32" s="98"/>
      <c r="J32" s="98"/>
      <c r="K32" s="169"/>
      <c r="L32" s="29"/>
      <c r="M32" s="29"/>
      <c r="O32" s="38" t="s">
        <v>18</v>
      </c>
      <c r="P32" s="166">
        <f t="shared" si="3"/>
        <v>0</v>
      </c>
      <c r="Q32" s="121">
        <f>'YR 1'!Q32</f>
        <v>0</v>
      </c>
      <c r="R32" s="99"/>
    </row>
    <row r="33" spans="1:18" ht="12" customHeight="1" thickBot="1">
      <c r="A33" s="101" t="s">
        <v>74</v>
      </c>
      <c r="B33" s="27"/>
      <c r="C33" s="58" t="s">
        <v>75</v>
      </c>
      <c r="D33" s="102"/>
      <c r="E33" s="102"/>
      <c r="F33" s="61"/>
      <c r="G33" s="61"/>
      <c r="H33" s="64"/>
      <c r="I33" s="98"/>
      <c r="J33" s="98"/>
      <c r="K33" s="169">
        <f>(P31*H33)*B33</f>
        <v>0</v>
      </c>
      <c r="L33" s="29"/>
      <c r="M33" s="29"/>
    </row>
    <row r="34" spans="1:18" ht="12" customHeight="1" thickBot="1">
      <c r="A34" s="101" t="s">
        <v>76</v>
      </c>
      <c r="B34" s="27"/>
      <c r="C34" s="58" t="s">
        <v>77</v>
      </c>
      <c r="D34" s="102"/>
      <c r="E34" s="102"/>
      <c r="F34" s="147">
        <f>Q29/12</f>
        <v>0</v>
      </c>
      <c r="G34" s="28" t="s">
        <v>12</v>
      </c>
      <c r="H34" s="64"/>
      <c r="I34" s="64"/>
      <c r="J34" s="64"/>
      <c r="K34" s="169">
        <f>B34*F34*H34</f>
        <v>0</v>
      </c>
      <c r="L34" s="29"/>
      <c r="M34" s="29"/>
    </row>
    <row r="35" spans="1:18" ht="12" customHeight="1" thickBot="1">
      <c r="A35" s="101" t="s">
        <v>78</v>
      </c>
      <c r="B35" s="26"/>
      <c r="C35" s="58" t="s">
        <v>79</v>
      </c>
      <c r="D35" s="102"/>
      <c r="E35" s="102"/>
      <c r="F35" s="70"/>
      <c r="G35" s="102"/>
      <c r="H35" s="64"/>
      <c r="I35" s="107" t="s">
        <v>39</v>
      </c>
      <c r="J35" s="107">
        <v>0</v>
      </c>
      <c r="K35" s="169">
        <f>B35*(Rates!B22*Rates!B23)*'YR 1'!H35</f>
        <v>0</v>
      </c>
      <c r="L35" s="29"/>
      <c r="M35" s="29"/>
      <c r="O35" s="29"/>
      <c r="P35" s="30" t="s">
        <v>73</v>
      </c>
      <c r="Q35" s="9"/>
    </row>
    <row r="36" spans="1:18" ht="12" customHeight="1" thickBot="1">
      <c r="A36" s="101" t="s">
        <v>80</v>
      </c>
      <c r="B36" s="26"/>
      <c r="C36" s="58" t="s">
        <v>81</v>
      </c>
      <c r="D36" s="102"/>
      <c r="E36" s="102"/>
      <c r="F36" s="102"/>
      <c r="G36" s="102"/>
      <c r="H36" s="64"/>
      <c r="I36" s="107" t="s">
        <v>19</v>
      </c>
      <c r="J36" s="107"/>
      <c r="K36" s="169">
        <f>Q32/12*B36*H36</f>
        <v>0</v>
      </c>
      <c r="L36" s="29"/>
      <c r="M36" s="29"/>
      <c r="N36" s="39" t="s">
        <v>20</v>
      </c>
      <c r="O36" s="239">
        <f>D11</f>
        <v>0</v>
      </c>
      <c r="P36" s="159">
        <f>IF(R15&gt;9, (H15*Rates!B13+P15*H15*Rates!B4), ((I15*P15)*Rates!B4)+(I15*Rates!B12)+((J15*P15)*Rates!B4))</f>
        <v>0</v>
      </c>
      <c r="Q36" s="29"/>
      <c r="R36" s="108"/>
    </row>
    <row r="37" spans="1:18" ht="12" customHeight="1" thickBot="1">
      <c r="A37" s="101" t="s">
        <v>65</v>
      </c>
      <c r="B37" s="31"/>
      <c r="C37" s="58" t="s">
        <v>82</v>
      </c>
      <c r="D37" s="102"/>
      <c r="E37" s="102"/>
      <c r="F37" s="102"/>
      <c r="G37" s="102"/>
      <c r="H37" s="109"/>
      <c r="I37" s="110"/>
      <c r="J37" s="58"/>
      <c r="K37" s="90">
        <f>(P30*H37)*B37</f>
        <v>0</v>
      </c>
      <c r="L37" s="29"/>
      <c r="M37" s="29"/>
      <c r="N37" s="39" t="s">
        <v>21</v>
      </c>
      <c r="O37" s="239">
        <f>D16</f>
        <v>0</v>
      </c>
      <c r="P37" s="159">
        <f>IF(R16&gt;9, (H16*Rates!B13+P16*H16*Rates!B4), ((I16*P16)*Rates!B4)+(I16*Rates!B12)+((J16*P16)*Rates!B4))</f>
        <v>0</v>
      </c>
      <c r="Q37" s="29"/>
      <c r="R37" s="108"/>
    </row>
    <row r="38" spans="1:18" ht="12" customHeight="1" thickBot="1">
      <c r="A38" s="101"/>
      <c r="B38" s="58" t="s">
        <v>83</v>
      </c>
      <c r="C38" s="58"/>
      <c r="D38" s="102"/>
      <c r="E38" s="102"/>
      <c r="F38" s="102"/>
      <c r="G38" s="102"/>
      <c r="H38" s="111"/>
      <c r="I38" s="110"/>
      <c r="J38" s="58"/>
      <c r="K38" s="158">
        <f>SUM(K30:K37)</f>
        <v>0</v>
      </c>
      <c r="L38" s="34"/>
      <c r="M38" s="34"/>
      <c r="N38" s="39" t="s">
        <v>21</v>
      </c>
      <c r="O38" s="239">
        <f t="shared" ref="O38:O45" si="4">D17</f>
        <v>0</v>
      </c>
      <c r="P38" s="159">
        <f>IF(R17&gt;9, (H17*Rates!B13+P17*H17*Rates!B4), ((I17*P17)*Rates!B4)+(I17*Rates!B12)+((J17*P17)*Rates!B4))</f>
        <v>0</v>
      </c>
      <c r="Q38" s="29"/>
      <c r="R38" s="108"/>
    </row>
    <row r="39" spans="1:18" ht="12" customHeight="1" thickBot="1">
      <c r="A39" s="101" t="s">
        <v>84</v>
      </c>
      <c r="B39" s="58" t="s">
        <v>85</v>
      </c>
      <c r="C39" s="58"/>
      <c r="D39" s="59"/>
      <c r="E39" s="59"/>
      <c r="F39" s="32"/>
      <c r="G39" s="32"/>
      <c r="H39" s="58"/>
      <c r="I39" s="110"/>
      <c r="J39" s="58"/>
      <c r="K39" s="159">
        <f>P55</f>
        <v>0</v>
      </c>
      <c r="L39" s="29"/>
      <c r="M39" s="29"/>
      <c r="N39" s="39" t="s">
        <v>21</v>
      </c>
      <c r="O39" s="239">
        <f t="shared" si="4"/>
        <v>0</v>
      </c>
      <c r="P39" s="159">
        <f>IF(R18&gt;9, (H18*Rates!B13+P18*H18*Rates!B4), ((I18*P18)*Rates!B4)+(I18*Rates!B12)+((J18*P18)*Rates!B4))</f>
        <v>0</v>
      </c>
      <c r="Q39" s="29"/>
      <c r="R39" s="108"/>
    </row>
    <row r="40" spans="1:18" ht="12" customHeight="1" thickBot="1">
      <c r="A40" s="112"/>
      <c r="B40" s="113" t="s">
        <v>86</v>
      </c>
      <c r="C40" s="114"/>
      <c r="D40" s="115"/>
      <c r="E40" s="115"/>
      <c r="F40" s="115"/>
      <c r="G40" s="115"/>
      <c r="H40" s="114"/>
      <c r="I40" s="114"/>
      <c r="J40" s="114"/>
      <c r="K40" s="158">
        <f>SUM(K38:K39)</f>
        <v>0</v>
      </c>
      <c r="L40" s="34"/>
      <c r="M40" s="34"/>
      <c r="N40" s="39" t="s">
        <v>21</v>
      </c>
      <c r="O40" s="239">
        <f t="shared" si="4"/>
        <v>0</v>
      </c>
      <c r="P40" s="159">
        <f>IF(R19&gt;9, (H19*Rates!B13+P19*H19*Rates!B4), ((I19*P19)*Rates!B4)+(I19*Rates!B12)+((J19*P19)*Rates!B4))</f>
        <v>0</v>
      </c>
      <c r="Q40" s="29"/>
      <c r="R40" s="108"/>
    </row>
    <row r="41" spans="1:18" ht="12" customHeight="1" thickBot="1">
      <c r="A41" s="56" t="s">
        <v>87</v>
      </c>
      <c r="B41" s="39" t="s">
        <v>88</v>
      </c>
      <c r="D41" s="66"/>
      <c r="E41" s="66"/>
      <c r="F41" s="66"/>
      <c r="G41" s="66"/>
      <c r="I41" s="116"/>
      <c r="J41" s="39"/>
      <c r="K41" s="104"/>
      <c r="L41" s="34"/>
      <c r="M41" s="34"/>
      <c r="N41" s="39" t="s">
        <v>21</v>
      </c>
      <c r="O41" s="239">
        <f t="shared" si="4"/>
        <v>0</v>
      </c>
      <c r="P41" s="159">
        <f>IF(R20&gt;9, (H20*Rates!B13+P20*H20*Rates!B4), ((I20*P20)*Rates!B4)+(I20*Rates!B12)+((J20*P20)*Rates!B4))</f>
        <v>0</v>
      </c>
      <c r="Q41" s="29"/>
      <c r="R41" s="108"/>
    </row>
    <row r="42" spans="1:18" ht="12" customHeight="1" thickBot="1">
      <c r="A42" s="33"/>
      <c r="B42" s="16"/>
      <c r="C42" s="16"/>
      <c r="D42" s="18" t="s">
        <v>3</v>
      </c>
      <c r="E42" s="18"/>
      <c r="F42" s="18"/>
      <c r="G42" s="18" t="s">
        <v>4</v>
      </c>
      <c r="H42" s="16"/>
      <c r="I42" s="19"/>
      <c r="J42" s="16"/>
      <c r="K42" s="104"/>
      <c r="L42" s="34"/>
      <c r="M42" s="34"/>
      <c r="N42" s="39" t="s">
        <v>21</v>
      </c>
      <c r="O42" s="239">
        <f t="shared" si="4"/>
        <v>0</v>
      </c>
      <c r="P42" s="159">
        <f>IF(R21&gt;9, (H21*Rates!B13+P21*H21*Rates!B4), ((I21*P21)*Rates!B4)+(I21*Rates!B12)+((J21*P21)*Rates!B4))</f>
        <v>0</v>
      </c>
      <c r="Q42" s="29"/>
      <c r="R42" s="108"/>
    </row>
    <row r="43" spans="1:18" ht="12" customHeight="1" thickBot="1">
      <c r="A43" s="33"/>
      <c r="B43" s="16"/>
      <c r="C43" s="16"/>
      <c r="D43" s="72"/>
      <c r="E43" s="18"/>
      <c r="F43" s="39"/>
      <c r="G43" s="93"/>
      <c r="H43" s="117" t="s">
        <v>2</v>
      </c>
      <c r="I43" s="19"/>
      <c r="J43" s="16"/>
      <c r="K43" s="104"/>
      <c r="L43" s="34"/>
      <c r="M43" s="34"/>
      <c r="N43" s="39" t="s">
        <v>21</v>
      </c>
      <c r="O43" s="239">
        <f t="shared" si="4"/>
        <v>0</v>
      </c>
      <c r="P43" s="159">
        <f>IF(R22&gt;9, (H22*Rates!B13+P22*H22*Rates!B4), ((I22*P22)*Rates!B4)+(I22*Rates!B12)+((J22*P22)*Rates!B4))</f>
        <v>0</v>
      </c>
      <c r="Q43" s="29"/>
      <c r="R43" s="108"/>
    </row>
    <row r="44" spans="1:18" ht="12" customHeight="1" thickBot="1">
      <c r="A44" s="33"/>
      <c r="B44" s="16"/>
      <c r="C44" s="16"/>
      <c r="D44" s="94"/>
      <c r="E44" s="31"/>
      <c r="F44" s="31"/>
      <c r="G44" s="64"/>
      <c r="H44" s="18"/>
      <c r="I44" s="18"/>
      <c r="J44" s="18"/>
      <c r="K44" s="104"/>
      <c r="L44" s="34"/>
      <c r="M44" s="34"/>
      <c r="N44" s="39" t="s">
        <v>21</v>
      </c>
      <c r="O44" s="239">
        <f t="shared" si="4"/>
        <v>0</v>
      </c>
      <c r="P44" s="159">
        <f>IF(R23&gt;9, (H23*Rates!B13+P23*H23*Rates!B4), ((I23*P23)*Rates!B4)+(I23*Rates!B12)+((J23*P23)*Rates!B4))</f>
        <v>0</v>
      </c>
      <c r="Q44" s="29"/>
      <c r="R44" s="108"/>
    </row>
    <row r="45" spans="1:18" ht="12" customHeight="1" thickBot="1">
      <c r="A45" s="33"/>
      <c r="B45" s="16"/>
      <c r="C45" s="16"/>
      <c r="D45" s="94"/>
      <c r="E45" s="31"/>
      <c r="F45" s="31"/>
      <c r="G45" s="64"/>
      <c r="H45" s="18"/>
      <c r="I45" s="18"/>
      <c r="J45" s="18"/>
      <c r="K45" s="104"/>
      <c r="L45" s="34"/>
      <c r="M45" s="34"/>
      <c r="N45" s="39" t="s">
        <v>21</v>
      </c>
      <c r="O45" s="239">
        <f t="shared" si="4"/>
        <v>0</v>
      </c>
      <c r="P45" s="159">
        <f>IF(R24&gt;9, (H24*Rates!B13+P24*H24*Rates!B4), ((I24*P24)*Rates!B4)+(I24*Rates!B12)+((J24*P24)*Rates!B4))</f>
        <v>0</v>
      </c>
      <c r="Q45" s="29"/>
    </row>
    <row r="46" spans="1:18" ht="12" customHeight="1" thickBot="1">
      <c r="A46" s="33"/>
      <c r="B46" s="16"/>
      <c r="C46" s="16"/>
      <c r="D46" s="94"/>
      <c r="E46" s="18"/>
      <c r="F46" s="18"/>
      <c r="G46" s="64"/>
      <c r="H46" s="18"/>
      <c r="I46" s="18"/>
      <c r="J46" s="18"/>
      <c r="K46" s="104"/>
      <c r="L46" s="34"/>
      <c r="M46" s="34"/>
      <c r="O46" s="38" t="str">
        <f>O25</f>
        <v>PostDocs W/Benefit</v>
      </c>
      <c r="P46" s="159">
        <f>(P25*H25)*Rates!B4+(H25*Rates!B13)</f>
        <v>0</v>
      </c>
      <c r="Q46" s="29"/>
    </row>
    <row r="47" spans="1:18" ht="12" customHeight="1" thickBot="1">
      <c r="A47" s="118"/>
      <c r="B47" s="119" t="s">
        <v>89</v>
      </c>
      <c r="C47" s="81"/>
      <c r="D47" s="120"/>
      <c r="E47" s="120"/>
      <c r="F47" s="120"/>
      <c r="G47" s="35"/>
      <c r="H47" s="120"/>
      <c r="I47" s="120"/>
      <c r="J47" s="120"/>
      <c r="K47" s="159">
        <f>G43+G44+G45+G46</f>
        <v>0</v>
      </c>
      <c r="L47" s="29"/>
      <c r="M47" s="29"/>
      <c r="O47" s="38" t="str">
        <f>O26</f>
        <v>PostDocs W/Benefit</v>
      </c>
      <c r="P47" s="159">
        <f>(P26*H26)*Rates!B4+(H26*Rates!B13)</f>
        <v>0</v>
      </c>
      <c r="Q47" s="34">
        <f>SUM(Q36:Q46)</f>
        <v>0</v>
      </c>
    </row>
    <row r="48" spans="1:18" ht="12" customHeight="1" thickBot="1">
      <c r="A48" s="112" t="s">
        <v>90</v>
      </c>
      <c r="B48" s="114" t="s">
        <v>91</v>
      </c>
      <c r="C48" s="114"/>
      <c r="D48" s="105"/>
      <c r="E48" s="105"/>
      <c r="F48" s="105" t="s">
        <v>92</v>
      </c>
      <c r="G48" s="115"/>
      <c r="H48" s="115"/>
      <c r="I48" s="81"/>
      <c r="J48" s="114"/>
      <c r="K48" s="64"/>
      <c r="L48" s="29"/>
      <c r="M48" s="29"/>
      <c r="O48" s="38" t="str">
        <f>O27</f>
        <v>PostDocs W/Benefit</v>
      </c>
      <c r="P48" s="159">
        <f>(P27*H27)*Rates!B4+(H27*Rates!B13)</f>
        <v>0</v>
      </c>
    </row>
    <row r="49" spans="1:16" ht="12" customHeight="1" thickBot="1">
      <c r="D49" s="70"/>
      <c r="E49" s="70"/>
      <c r="F49" s="82" t="s">
        <v>93</v>
      </c>
      <c r="G49" s="82"/>
      <c r="H49" s="120"/>
      <c r="I49" s="120"/>
      <c r="J49" s="120"/>
      <c r="K49" s="64"/>
      <c r="L49" s="29"/>
      <c r="M49" s="29"/>
      <c r="O49" s="38" t="str">
        <f>O28</f>
        <v>PostDocs W/Benefit</v>
      </c>
      <c r="P49" s="159">
        <f>(P28*H28)*Rates!B4+(H28*Rates!B13)</f>
        <v>0</v>
      </c>
    </row>
    <row r="50" spans="1:16" ht="12" customHeight="1" thickBot="1">
      <c r="A50" s="33"/>
      <c r="B50" s="16"/>
      <c r="C50" s="16"/>
      <c r="D50" s="31"/>
      <c r="E50" s="31"/>
      <c r="F50" s="31"/>
      <c r="G50" s="31"/>
      <c r="H50" s="18"/>
      <c r="I50" s="18"/>
      <c r="J50" s="18"/>
      <c r="K50" s="104"/>
      <c r="L50" s="34"/>
      <c r="M50" s="34"/>
      <c r="O50" s="38" t="s">
        <v>7</v>
      </c>
      <c r="P50" s="159">
        <f>(K34*Rates!B5)</f>
        <v>0</v>
      </c>
    </row>
    <row r="51" spans="1:16" ht="12" customHeight="1" thickBot="1">
      <c r="A51" s="118"/>
      <c r="B51" s="119" t="s">
        <v>94</v>
      </c>
      <c r="C51" s="81"/>
      <c r="D51" s="82"/>
      <c r="E51" s="82"/>
      <c r="F51" s="81"/>
      <c r="G51" s="82"/>
      <c r="H51" s="81"/>
      <c r="I51" s="120"/>
      <c r="J51" s="120"/>
      <c r="K51" s="158">
        <f>SUM(K48:K49)</f>
        <v>0</v>
      </c>
      <c r="L51" s="34"/>
      <c r="M51" s="34"/>
      <c r="O51" s="38" t="s">
        <v>151</v>
      </c>
      <c r="P51" s="159">
        <f>(K35*Rates!B7)</f>
        <v>0</v>
      </c>
    </row>
    <row r="52" spans="1:16" ht="12" customHeight="1" thickBot="1">
      <c r="A52" s="56" t="s">
        <v>95</v>
      </c>
      <c r="B52" s="39" t="s">
        <v>96</v>
      </c>
      <c r="D52" s="66"/>
      <c r="E52" s="66"/>
      <c r="F52" s="66"/>
      <c r="G52" s="66"/>
      <c r="H52" s="66"/>
      <c r="I52" s="66"/>
      <c r="J52" s="66"/>
      <c r="K52" s="104"/>
      <c r="L52" s="34"/>
      <c r="M52" s="34"/>
      <c r="O52" s="38" t="s">
        <v>5</v>
      </c>
      <c r="P52" s="159">
        <f>K37*Rates!B4</f>
        <v>0</v>
      </c>
    </row>
    <row r="53" spans="1:16" ht="12" customHeight="1" thickBot="1">
      <c r="B53" s="123">
        <v>1</v>
      </c>
      <c r="C53" s="39" t="s">
        <v>97</v>
      </c>
      <c r="D53" s="66"/>
      <c r="E53" s="66"/>
      <c r="F53" s="124"/>
      <c r="G53" s="66"/>
      <c r="I53" s="116"/>
      <c r="J53" s="39"/>
      <c r="K53" s="121"/>
      <c r="L53" s="29"/>
      <c r="M53" s="29"/>
      <c r="O53" s="39" t="s">
        <v>6</v>
      </c>
      <c r="P53" s="159">
        <f>(K33*Rates!B4)+(H33*Rates!B13)*B33</f>
        <v>0</v>
      </c>
    </row>
    <row r="54" spans="1:16" ht="12" customHeight="1" thickBot="1">
      <c r="B54" s="123">
        <v>2</v>
      </c>
      <c r="C54" s="39" t="s">
        <v>98</v>
      </c>
      <c r="D54" s="66"/>
      <c r="E54" s="66"/>
      <c r="F54" s="124"/>
      <c r="G54" s="66"/>
      <c r="I54" s="116"/>
      <c r="J54" s="39"/>
      <c r="K54" s="121"/>
      <c r="L54" s="29"/>
      <c r="M54" s="29"/>
      <c r="O54" s="38" t="s">
        <v>18</v>
      </c>
      <c r="P54" s="159">
        <f>(K36*Rates!B4)+(H36*Rates!B13)</f>
        <v>0</v>
      </c>
    </row>
    <row r="55" spans="1:16" ht="12" customHeight="1">
      <c r="B55" s="123">
        <v>3</v>
      </c>
      <c r="C55" s="39" t="s">
        <v>99</v>
      </c>
      <c r="D55" s="70"/>
      <c r="E55" s="70"/>
      <c r="F55" s="124"/>
      <c r="G55" s="70"/>
      <c r="I55" s="116"/>
      <c r="J55" s="39"/>
      <c r="K55" s="121"/>
      <c r="L55" s="29"/>
      <c r="M55" s="29"/>
      <c r="O55" s="36" t="s">
        <v>13</v>
      </c>
      <c r="P55" s="34">
        <f>SUM(P36:P54)</f>
        <v>0</v>
      </c>
    </row>
    <row r="56" spans="1:16" ht="12" customHeight="1" thickBot="1">
      <c r="B56" s="123">
        <v>4</v>
      </c>
      <c r="C56" s="39" t="s">
        <v>100</v>
      </c>
      <c r="D56" s="70"/>
      <c r="E56" s="70"/>
      <c r="F56" s="124"/>
      <c r="G56" s="70"/>
      <c r="I56" s="116"/>
      <c r="J56" s="39"/>
      <c r="K56" s="121"/>
      <c r="L56" s="29"/>
      <c r="M56" s="29"/>
    </row>
    <row r="57" spans="1:16" ht="12" customHeight="1" thickBot="1">
      <c r="A57" s="112"/>
      <c r="B57" s="113" t="s">
        <v>101</v>
      </c>
      <c r="C57" s="114"/>
      <c r="D57" s="105"/>
      <c r="E57" s="245">
        <v>0</v>
      </c>
      <c r="F57" s="105"/>
      <c r="G57" s="105" t="s">
        <v>103</v>
      </c>
      <c r="H57" s="114"/>
      <c r="I57" s="125"/>
      <c r="J57" s="114"/>
      <c r="K57" s="158">
        <f>SUM(K53:K56)</f>
        <v>0</v>
      </c>
      <c r="L57" s="34"/>
      <c r="M57" s="34"/>
    </row>
    <row r="58" spans="1:16" ht="12" customHeight="1">
      <c r="A58" s="112" t="s">
        <v>104</v>
      </c>
      <c r="B58" s="114" t="s">
        <v>105</v>
      </c>
      <c r="C58" s="114"/>
      <c r="D58" s="105"/>
      <c r="E58" s="82"/>
      <c r="F58" s="105"/>
      <c r="G58" s="105"/>
      <c r="H58" s="114"/>
      <c r="I58" s="125"/>
      <c r="J58" s="114"/>
      <c r="K58" s="104"/>
      <c r="L58" s="34"/>
      <c r="M58" s="34"/>
    </row>
    <row r="59" spans="1:16" ht="12" customHeight="1">
      <c r="A59" s="112"/>
      <c r="B59" s="126">
        <v>1</v>
      </c>
      <c r="C59" s="114" t="s">
        <v>17</v>
      </c>
      <c r="D59" s="105"/>
      <c r="E59" s="105"/>
      <c r="F59" s="105"/>
      <c r="G59" s="105"/>
      <c r="H59" s="114"/>
      <c r="I59" s="125"/>
      <c r="J59" s="114"/>
      <c r="K59" s="121"/>
      <c r="L59" s="29"/>
      <c r="M59" s="29"/>
    </row>
    <row r="60" spans="1:16" ht="12" customHeight="1">
      <c r="A60" s="112"/>
      <c r="B60" s="126">
        <v>2</v>
      </c>
      <c r="C60" s="114" t="s">
        <v>106</v>
      </c>
      <c r="D60" s="105"/>
      <c r="E60" s="105"/>
      <c r="F60" s="105"/>
      <c r="G60" s="105"/>
      <c r="H60" s="114"/>
      <c r="I60" s="125"/>
      <c r="J60" s="114"/>
      <c r="K60" s="121"/>
      <c r="L60" s="29"/>
      <c r="M60" s="29"/>
      <c r="O60" s="39"/>
    </row>
    <row r="61" spans="1:16" ht="12" customHeight="1">
      <c r="A61" s="112"/>
      <c r="B61" s="126">
        <v>3</v>
      </c>
      <c r="C61" s="114" t="s">
        <v>107</v>
      </c>
      <c r="D61" s="105"/>
      <c r="E61" s="105"/>
      <c r="F61" s="105"/>
      <c r="G61" s="105"/>
      <c r="H61" s="114"/>
      <c r="I61" s="125"/>
      <c r="J61" s="114"/>
      <c r="K61" s="121"/>
      <c r="L61" s="29"/>
      <c r="M61" s="29"/>
      <c r="O61" s="127" t="s">
        <v>159</v>
      </c>
      <c r="P61" s="128"/>
    </row>
    <row r="62" spans="1:16" ht="12" customHeight="1">
      <c r="A62" s="112"/>
      <c r="B62" s="126">
        <v>4</v>
      </c>
      <c r="C62" s="114" t="s">
        <v>171</v>
      </c>
      <c r="D62" s="105"/>
      <c r="E62" s="105"/>
      <c r="F62" s="105"/>
      <c r="G62" s="105"/>
      <c r="H62" s="114"/>
      <c r="I62" s="125"/>
      <c r="J62" s="114"/>
      <c r="K62" s="121"/>
      <c r="L62" s="29"/>
      <c r="M62" s="29"/>
      <c r="O62" s="129" t="s">
        <v>164</v>
      </c>
      <c r="P62" s="130"/>
    </row>
    <row r="63" spans="1:16" ht="12" customHeight="1">
      <c r="A63" s="112"/>
      <c r="B63" s="126">
        <v>5</v>
      </c>
      <c r="C63" s="114" t="s">
        <v>133</v>
      </c>
      <c r="D63" s="105"/>
      <c r="E63" s="105"/>
      <c r="F63" s="105"/>
      <c r="G63" s="105"/>
      <c r="H63" s="114"/>
      <c r="I63" s="125"/>
      <c r="J63" s="114"/>
      <c r="K63" s="121"/>
      <c r="L63" s="29"/>
      <c r="M63" s="29"/>
      <c r="O63" s="129" t="s">
        <v>157</v>
      </c>
      <c r="P63" s="130"/>
    </row>
    <row r="64" spans="1:16" ht="12" customHeight="1" thickBot="1">
      <c r="A64" s="112"/>
      <c r="B64" s="126"/>
      <c r="C64" s="114" t="s">
        <v>134</v>
      </c>
      <c r="D64" s="105"/>
      <c r="E64" s="105"/>
      <c r="F64" s="105"/>
      <c r="G64" s="105"/>
      <c r="H64" s="114"/>
      <c r="I64" s="125"/>
      <c r="J64" s="114"/>
      <c r="K64" s="121"/>
      <c r="L64" s="29"/>
      <c r="M64" s="29"/>
      <c r="O64" s="129" t="s">
        <v>160</v>
      </c>
      <c r="P64" s="130">
        <f>SUM(P62:P63)</f>
        <v>0</v>
      </c>
    </row>
    <row r="65" spans="1:16" ht="12" customHeight="1" thickBot="1">
      <c r="A65" s="112"/>
      <c r="B65" s="126"/>
      <c r="C65" s="114" t="s">
        <v>136</v>
      </c>
      <c r="D65" s="105"/>
      <c r="E65" s="105"/>
      <c r="F65" s="105"/>
      <c r="G65" s="105"/>
      <c r="H65" s="114"/>
      <c r="I65" s="125"/>
      <c r="J65" s="114"/>
      <c r="K65" s="158">
        <f>K63+K64</f>
        <v>0</v>
      </c>
      <c r="L65" s="29"/>
      <c r="M65" s="29"/>
    </row>
    <row r="66" spans="1:16" ht="12" customHeight="1" thickBot="1">
      <c r="A66" s="112"/>
      <c r="B66" s="126">
        <v>6</v>
      </c>
      <c r="C66" s="114" t="s">
        <v>189</v>
      </c>
      <c r="D66" s="105"/>
      <c r="E66" s="105"/>
      <c r="F66" s="105"/>
      <c r="G66" s="105"/>
      <c r="H66" s="114"/>
      <c r="I66" s="125"/>
      <c r="J66" s="114"/>
      <c r="K66" s="121"/>
      <c r="L66" s="29"/>
      <c r="M66" s="29"/>
    </row>
    <row r="67" spans="1:16" ht="12" customHeight="1" thickBot="1">
      <c r="A67" s="112"/>
      <c r="B67" s="126">
        <v>7</v>
      </c>
      <c r="C67" s="114" t="s">
        <v>125</v>
      </c>
      <c r="D67" s="105"/>
      <c r="E67" s="100"/>
      <c r="F67" s="37" t="s">
        <v>180</v>
      </c>
      <c r="G67" s="100"/>
      <c r="H67" s="131"/>
      <c r="I67" s="132"/>
      <c r="J67" s="131"/>
      <c r="K67" s="160">
        <f>IF(H34&gt;0,Rates!C19*B34,0)+IF(I34&gt;0,Rates!B19*'YR 1'!B34,0)+IF('YR 1'!J34&gt;0,Rates!D19*'YR 1'!B34,0)</f>
        <v>0</v>
      </c>
      <c r="L67" s="29"/>
      <c r="M67" s="29"/>
      <c r="N67" s="133"/>
      <c r="P67" s="40"/>
    </row>
    <row r="68" spans="1:16" ht="12" customHeight="1" thickBot="1">
      <c r="A68" s="112"/>
      <c r="B68" s="114"/>
      <c r="C68" s="114" t="s">
        <v>108</v>
      </c>
      <c r="D68" s="105"/>
      <c r="E68" s="105"/>
      <c r="F68" s="105"/>
      <c r="G68" s="105"/>
      <c r="H68" s="114"/>
      <c r="I68" s="125"/>
      <c r="J68" s="114"/>
      <c r="K68" s="158">
        <f>SUM(K59+K60+K61+K62+K63+K64+K66+K67)</f>
        <v>0</v>
      </c>
      <c r="L68" s="34"/>
      <c r="M68" s="34"/>
      <c r="P68" s="41"/>
    </row>
    <row r="69" spans="1:16" ht="12" customHeight="1" thickBot="1">
      <c r="A69" s="112" t="s">
        <v>109</v>
      </c>
      <c r="B69" s="113" t="s">
        <v>110</v>
      </c>
      <c r="C69" s="114"/>
      <c r="D69" s="115"/>
      <c r="E69" s="115"/>
      <c r="F69" s="115"/>
      <c r="G69" s="115"/>
      <c r="H69" s="114"/>
      <c r="I69" s="125"/>
      <c r="J69" s="114"/>
      <c r="K69" s="158">
        <f>SUM(K68+K57+K51+K47+K40)</f>
        <v>0</v>
      </c>
      <c r="L69" s="34"/>
      <c r="M69" s="34"/>
    </row>
    <row r="70" spans="1:16" ht="12" customHeight="1" thickBot="1">
      <c r="A70" s="56" t="s">
        <v>111</v>
      </c>
      <c r="B70" s="39" t="s">
        <v>112</v>
      </c>
      <c r="D70" s="66"/>
      <c r="E70" s="66"/>
      <c r="F70" s="18"/>
      <c r="G70" s="134"/>
      <c r="H70" s="135"/>
      <c r="I70" s="16"/>
      <c r="J70" s="16"/>
      <c r="K70" s="104"/>
      <c r="L70" s="34"/>
      <c r="M70" s="34" t="s">
        <v>132</v>
      </c>
    </row>
    <row r="71" spans="1:16" ht="12" customHeight="1" thickBot="1">
      <c r="A71" s="33"/>
      <c r="B71" s="16"/>
      <c r="C71" s="16"/>
      <c r="D71" s="161">
        <f>Rates!B29</f>
        <v>0.49</v>
      </c>
      <c r="E71" s="18"/>
      <c r="F71" s="162">
        <f>IF(M71=1,K69-K47-K67-K64, K69-K47-K57-K67-K64)</f>
        <v>0</v>
      </c>
      <c r="G71" s="30"/>
      <c r="H71" s="138"/>
      <c r="I71" s="16"/>
      <c r="J71" s="16"/>
      <c r="K71" s="160">
        <f>F71*Rates!B29</f>
        <v>0</v>
      </c>
      <c r="L71" s="29"/>
      <c r="M71" s="163">
        <f>'YR 1'!M71</f>
        <v>0</v>
      </c>
      <c r="P71" s="40"/>
    </row>
    <row r="72" spans="1:16" ht="12" customHeight="1" thickBot="1">
      <c r="B72" s="139" t="s">
        <v>113</v>
      </c>
      <c r="D72" s="66"/>
      <c r="E72" s="66"/>
      <c r="F72" s="70"/>
      <c r="G72" s="140"/>
      <c r="H72" s="34"/>
      <c r="J72" s="39"/>
      <c r="K72" s="160">
        <f>K71</f>
        <v>0</v>
      </c>
      <c r="L72" s="34"/>
    </row>
    <row r="73" spans="1:16" ht="12" customHeight="1" thickBot="1">
      <c r="A73" s="112" t="s">
        <v>114</v>
      </c>
      <c r="B73" s="113" t="s">
        <v>115</v>
      </c>
      <c r="C73" s="114"/>
      <c r="D73" s="115"/>
      <c r="E73" s="115"/>
      <c r="F73" s="115"/>
      <c r="G73" s="115"/>
      <c r="H73" s="114"/>
      <c r="I73" s="125"/>
      <c r="J73" s="114"/>
      <c r="K73" s="158">
        <f>K72+K69</f>
        <v>0</v>
      </c>
      <c r="L73" s="29"/>
      <c r="M73" s="29"/>
    </row>
    <row r="74" spans="1:16" ht="12" customHeight="1" thickBot="1">
      <c r="A74" s="112" t="s">
        <v>116</v>
      </c>
      <c r="B74" s="114" t="s">
        <v>117</v>
      </c>
      <c r="C74" s="114"/>
      <c r="D74" s="115"/>
      <c r="E74" s="115"/>
      <c r="F74" s="115"/>
      <c r="G74" s="115"/>
      <c r="H74" s="114"/>
      <c r="I74" s="125"/>
      <c r="J74" s="114"/>
      <c r="K74" s="64"/>
      <c r="L74" s="34"/>
      <c r="M74" s="34"/>
    </row>
    <row r="75" spans="1:16" ht="12" customHeight="1" thickBot="1">
      <c r="A75" s="112" t="s">
        <v>118</v>
      </c>
      <c r="B75" s="113" t="s">
        <v>119</v>
      </c>
      <c r="C75" s="114"/>
      <c r="D75" s="115"/>
      <c r="E75" s="115"/>
      <c r="F75" s="115"/>
      <c r="G75" s="115"/>
      <c r="H75" s="114"/>
      <c r="I75" s="125"/>
      <c r="J75" s="114"/>
      <c r="K75" s="158">
        <f>K73-K74</f>
        <v>0</v>
      </c>
      <c r="L75" s="34"/>
      <c r="M75" s="34"/>
    </row>
    <row r="76" spans="1:16" ht="12" hidden="1" customHeight="1">
      <c r="A76" s="39"/>
      <c r="K76" s="39"/>
    </row>
    <row r="77" spans="1:16" ht="12" hidden="1" customHeight="1">
      <c r="A77" s="39"/>
      <c r="K77" s="39"/>
    </row>
    <row r="78" spans="1:16" ht="12" customHeight="1">
      <c r="A78" s="39"/>
      <c r="G78" s="142"/>
      <c r="H78" s="142"/>
      <c r="I78" s="142"/>
      <c r="J78" s="143" t="s">
        <v>163</v>
      </c>
      <c r="K78" s="144">
        <f>SUM(K69-P63)</f>
        <v>0</v>
      </c>
    </row>
    <row r="79" spans="1:16" ht="12" customHeight="1">
      <c r="A79" s="39"/>
      <c r="J79" s="124" t="s">
        <v>158</v>
      </c>
      <c r="K79" s="39"/>
    </row>
    <row r="80" spans="1:16" ht="12" customHeight="1">
      <c r="A80" s="39"/>
      <c r="K80" s="39"/>
    </row>
    <row r="81" spans="1:15" ht="12" customHeight="1">
      <c r="A81" s="39"/>
      <c r="K81" s="39"/>
    </row>
    <row r="82" spans="1:15" ht="12" customHeight="1">
      <c r="A82" s="39"/>
      <c r="K82" s="39"/>
    </row>
    <row r="83" spans="1:15" ht="12" customHeight="1">
      <c r="A83" s="39"/>
      <c r="K83" s="39"/>
    </row>
    <row r="84" spans="1:15" ht="12" customHeight="1">
      <c r="A84" s="39"/>
      <c r="K84" s="39"/>
      <c r="O84" s="39"/>
    </row>
    <row r="85" spans="1:15" ht="12" customHeight="1">
      <c r="A85" s="39"/>
      <c r="K85" s="39"/>
    </row>
    <row r="86" spans="1:15" ht="12" customHeight="1">
      <c r="A86" s="39"/>
      <c r="K86" s="39"/>
    </row>
    <row r="87" spans="1:15" ht="12" customHeight="1">
      <c r="A87" s="39"/>
      <c r="K87" s="39"/>
    </row>
    <row r="88" spans="1:15" ht="12" customHeight="1">
      <c r="A88" s="39"/>
      <c r="K88" s="39"/>
    </row>
    <row r="89" spans="1:15" ht="12" customHeight="1">
      <c r="A89" s="39"/>
      <c r="K89" s="39"/>
    </row>
    <row r="90" spans="1:15" ht="12" customHeight="1">
      <c r="A90" s="39"/>
      <c r="K90" s="39"/>
    </row>
    <row r="91" spans="1:15" ht="12" customHeight="1">
      <c r="A91" s="39"/>
      <c r="K91" s="39"/>
    </row>
    <row r="92" spans="1:15" ht="12" customHeight="1">
      <c r="A92" s="39"/>
      <c r="K92" s="39"/>
    </row>
    <row r="93" spans="1:15" ht="12" customHeight="1">
      <c r="A93" s="39"/>
      <c r="K93" s="39"/>
    </row>
    <row r="94" spans="1:15" ht="12" customHeight="1">
      <c r="A94" s="39"/>
      <c r="K94" s="39"/>
    </row>
    <row r="95" spans="1:15" ht="12" customHeight="1">
      <c r="A95" s="39"/>
      <c r="K95" s="39"/>
      <c r="O95" s="39"/>
    </row>
    <row r="96" spans="1:15" ht="12" customHeight="1">
      <c r="A96" s="39"/>
      <c r="K96" s="39"/>
      <c r="O96" s="39"/>
    </row>
    <row r="97" spans="1:15" ht="12" customHeight="1">
      <c r="A97" s="39"/>
      <c r="K97" s="39"/>
      <c r="O97" s="39"/>
    </row>
    <row r="98" spans="1:15" ht="12" customHeight="1">
      <c r="A98" s="39"/>
      <c r="K98" s="39"/>
      <c r="O98" s="39"/>
    </row>
    <row r="99" spans="1:15" ht="12" customHeight="1">
      <c r="A99" s="39"/>
      <c r="K99" s="39"/>
      <c r="O99" s="39"/>
    </row>
    <row r="100" spans="1:15" ht="12" customHeight="1">
      <c r="A100" s="39"/>
      <c r="K100" s="39"/>
      <c r="O100" s="39"/>
    </row>
    <row r="101" spans="1:15" ht="12" customHeight="1">
      <c r="A101" s="39"/>
      <c r="K101" s="39"/>
      <c r="O101" s="39"/>
    </row>
    <row r="102" spans="1:15" ht="12" customHeight="1">
      <c r="A102" s="39"/>
      <c r="K102" s="39"/>
      <c r="O102" s="39"/>
    </row>
    <row r="103" spans="1:15" ht="12" customHeight="1">
      <c r="A103" s="39"/>
      <c r="K103" s="39"/>
      <c r="O103" s="39"/>
    </row>
    <row r="104" spans="1:15" ht="12" customHeight="1">
      <c r="A104" s="39"/>
      <c r="K104" s="39"/>
      <c r="O104" s="39"/>
    </row>
    <row r="105" spans="1:15" ht="12" customHeight="1">
      <c r="A105" s="39"/>
      <c r="K105" s="39"/>
      <c r="O105" s="39"/>
    </row>
    <row r="106" spans="1:15" ht="12" customHeight="1">
      <c r="A106" s="39"/>
      <c r="K106" s="39"/>
      <c r="O106" s="39"/>
    </row>
    <row r="107" spans="1:15" ht="12" customHeight="1">
      <c r="A107" s="39"/>
      <c r="K107" s="39"/>
      <c r="O107" s="39"/>
    </row>
    <row r="108" spans="1:15" ht="12" customHeight="1">
      <c r="A108" s="39"/>
      <c r="K108" s="39"/>
      <c r="O108" s="39"/>
    </row>
    <row r="109" spans="1:15" ht="12" customHeight="1">
      <c r="A109" s="39"/>
      <c r="K109" s="39"/>
      <c r="O109" s="39"/>
    </row>
    <row r="110" spans="1:15" ht="12" customHeight="1">
      <c r="A110" s="39"/>
      <c r="K110" s="39"/>
      <c r="O110" s="39"/>
    </row>
    <row r="111" spans="1:15" ht="12" customHeight="1">
      <c r="A111" s="39"/>
      <c r="K111" s="39"/>
    </row>
    <row r="112" spans="1:15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1:15" ht="12" customHeight="1">
      <c r="A1185" s="39"/>
      <c r="K1185" s="39"/>
    </row>
    <row r="1186" spans="1:15" ht="12" customHeight="1">
      <c r="A1186" s="39"/>
      <c r="K1186" s="39"/>
    </row>
    <row r="1187" spans="1:15" ht="12" customHeight="1">
      <c r="A1187" s="39"/>
      <c r="K1187" s="39"/>
    </row>
    <row r="1188" spans="1:15" ht="12" customHeight="1">
      <c r="A1188" s="39"/>
      <c r="K1188" s="39"/>
    </row>
    <row r="1189" spans="1:15" ht="12" customHeight="1">
      <c r="A1189" s="39"/>
      <c r="K1189" s="39"/>
    </row>
    <row r="1190" spans="1:15" ht="12" customHeight="1">
      <c r="A1190" s="39"/>
      <c r="K1190" s="39"/>
    </row>
    <row r="1191" spans="1:15" ht="12" customHeight="1">
      <c r="A1191" s="39"/>
      <c r="K1191" s="39"/>
    </row>
    <row r="1192" spans="1:15" ht="12" customHeight="1">
      <c r="A1192" s="39"/>
      <c r="K1192" s="39"/>
    </row>
    <row r="1193" spans="1:15" ht="12" customHeight="1">
      <c r="A1193" s="39"/>
      <c r="K1193" s="39"/>
    </row>
    <row r="1194" spans="1:15" ht="12" customHeight="1">
      <c r="A1194" s="39"/>
      <c r="K1194" s="39"/>
    </row>
    <row r="1195" spans="1:15" ht="12" customHeight="1">
      <c r="A1195" s="39"/>
      <c r="K1195" s="39"/>
    </row>
    <row r="1196" spans="1:15" ht="12" customHeight="1">
      <c r="A1196" s="39"/>
      <c r="K1196" s="39"/>
    </row>
    <row r="1197" spans="1:15" ht="12" customHeight="1">
      <c r="A1197" s="39"/>
      <c r="K1197" s="39"/>
    </row>
    <row r="1198" spans="1:15" ht="12" customHeight="1">
      <c r="A1198" s="39"/>
      <c r="K1198" s="39"/>
    </row>
    <row r="1199" spans="1:15" ht="12" customHeight="1">
      <c r="A1199" s="39"/>
      <c r="K1199" s="39"/>
      <c r="O1199" s="39"/>
    </row>
    <row r="1200" spans="1:15" ht="12" customHeight="1">
      <c r="A1200" s="39"/>
      <c r="K1200" s="39"/>
      <c r="O1200" s="39"/>
    </row>
    <row r="1201" spans="1:15" ht="12" customHeight="1">
      <c r="A1201" s="39"/>
      <c r="K1201" s="39"/>
      <c r="O1201" s="39"/>
    </row>
    <row r="1202" spans="1:15" ht="12" customHeight="1">
      <c r="A1202" s="39"/>
      <c r="K1202" s="39"/>
      <c r="O1202" s="39"/>
    </row>
    <row r="1203" spans="1:15" ht="12" customHeight="1">
      <c r="A1203" s="39"/>
      <c r="K1203" s="39"/>
      <c r="O1203" s="39"/>
    </row>
    <row r="1204" spans="1:15" ht="12" customHeight="1">
      <c r="A1204" s="39"/>
      <c r="K1204" s="39"/>
      <c r="O1204" s="39"/>
    </row>
    <row r="1205" spans="1:15" ht="12" customHeight="1">
      <c r="A1205" s="39"/>
      <c r="K1205" s="39"/>
      <c r="O1205" s="39"/>
    </row>
    <row r="1206" spans="1:15" ht="12" customHeight="1">
      <c r="A1206" s="39"/>
      <c r="K1206" s="39"/>
      <c r="O1206" s="39"/>
    </row>
    <row r="1207" spans="1:15" ht="12" customHeight="1">
      <c r="A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209"/>
  <sheetViews>
    <sheetView showGridLines="0" showZeros="0" topLeftCell="A45" zoomScale="120" zoomScaleNormal="120" workbookViewId="0">
      <selection activeCell="O51" sqref="O51"/>
    </sheetView>
  </sheetViews>
  <sheetFormatPr defaultColWidth="10.7109375" defaultRowHeight="12" customHeight="1"/>
  <cols>
    <col min="1" max="1" width="2.7109375" style="56" customWidth="1"/>
    <col min="2" max="2" width="2.140625" style="39" customWidth="1"/>
    <col min="3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5703125" style="39" bestFit="1" customWidth="1"/>
    <col min="9" max="9" width="6" style="39" customWidth="1"/>
    <col min="10" max="10" width="4.7109375" style="34" customWidth="1"/>
    <col min="11" max="11" width="13" style="56" customWidth="1"/>
    <col min="12" max="13" width="13" style="39" customWidth="1"/>
    <col min="14" max="14" width="2.85546875" style="39" customWidth="1"/>
    <col min="15" max="15" width="33.28515625" style="38" customWidth="1"/>
    <col min="16" max="16" width="2.7109375" style="39" customWidth="1"/>
    <col min="17" max="21" width="10.7109375" style="39" customWidth="1"/>
    <col min="22" max="16384" width="10.7109375" style="39"/>
  </cols>
  <sheetData>
    <row r="1" spans="1:17" s="58" customFormat="1" ht="12" customHeight="1">
      <c r="A1" s="180" t="str">
        <f>'YR 1'!A1</f>
        <v>Please make sure that the fringe rates and the health insurance rates are correct before budget creation!</v>
      </c>
      <c r="D1" s="148"/>
      <c r="E1" s="148"/>
      <c r="F1" s="148"/>
      <c r="J1" s="149"/>
      <c r="L1" s="39"/>
      <c r="M1" s="39"/>
      <c r="O1" s="38"/>
      <c r="P1" s="39"/>
      <c r="Q1" s="39"/>
    </row>
    <row r="2" spans="1:17" ht="12" customHeight="1">
      <c r="B2" s="181"/>
      <c r="G2" s="8"/>
      <c r="K2" s="253"/>
      <c r="O2" s="182"/>
    </row>
    <row r="3" spans="1:17" ht="15.6" customHeight="1">
      <c r="B3" s="181"/>
      <c r="G3" s="8">
        <v>7</v>
      </c>
      <c r="K3" s="39"/>
      <c r="L3" s="289" t="s">
        <v>15</v>
      </c>
      <c r="M3" s="289"/>
      <c r="N3" s="289"/>
      <c r="O3" s="39"/>
    </row>
    <row r="4" spans="1:17" ht="12" customHeight="1">
      <c r="B4" s="181"/>
      <c r="G4" s="9"/>
      <c r="K4" s="39"/>
      <c r="L4" s="289"/>
      <c r="M4" s="289"/>
      <c r="N4" s="289"/>
      <c r="O4" s="39"/>
    </row>
    <row r="5" spans="1:17" ht="12" customHeight="1">
      <c r="F5" s="183"/>
      <c r="G5" s="184"/>
      <c r="K5" s="39"/>
      <c r="L5" s="289"/>
      <c r="M5" s="289"/>
      <c r="N5" s="289"/>
      <c r="O5" s="39"/>
    </row>
    <row r="6" spans="1:17" ht="12" customHeight="1">
      <c r="G6" s="184" t="s">
        <v>1</v>
      </c>
      <c r="K6" s="39"/>
      <c r="O6" s="39"/>
    </row>
    <row r="7" spans="1:17" ht="12" customHeight="1">
      <c r="A7" s="57" t="s">
        <v>53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43</v>
      </c>
      <c r="L7" s="8"/>
      <c r="M7" s="8"/>
      <c r="O7" s="39"/>
    </row>
    <row r="8" spans="1:17" ht="12" customHeight="1">
      <c r="A8" s="11"/>
      <c r="B8" s="12"/>
      <c r="C8" s="12"/>
      <c r="D8" s="175" t="str">
        <f>'YR 1'!D8</f>
        <v>UNIVERSITY OF SOUTH CAROLINA</v>
      </c>
      <c r="E8" s="12"/>
      <c r="F8" s="12"/>
      <c r="G8" s="12"/>
      <c r="H8" s="14"/>
      <c r="I8" s="15"/>
      <c r="J8" s="12"/>
      <c r="K8" s="84">
        <f>'YR 1'!K8</f>
        <v>0</v>
      </c>
      <c r="L8" s="65"/>
      <c r="M8" s="65"/>
    </row>
    <row r="9" spans="1:17" ht="12" customHeight="1">
      <c r="A9" s="33"/>
      <c r="B9" s="16"/>
      <c r="C9" s="16"/>
      <c r="D9" s="117"/>
      <c r="E9" s="16"/>
      <c r="F9" s="16"/>
      <c r="G9" s="16"/>
      <c r="H9" s="176"/>
      <c r="I9" s="19"/>
      <c r="J9" s="16"/>
      <c r="K9" s="80" t="s">
        <v>55</v>
      </c>
      <c r="L9" s="65"/>
      <c r="M9" s="65"/>
    </row>
    <row r="10" spans="1:17" ht="12" customHeight="1">
      <c r="A10" s="56" t="s">
        <v>54</v>
      </c>
      <c r="D10" s="66"/>
      <c r="E10" s="66"/>
      <c r="F10" s="66"/>
      <c r="G10" s="66"/>
      <c r="H10" s="67"/>
      <c r="I10" s="68"/>
      <c r="J10" s="185"/>
      <c r="K10" s="186"/>
      <c r="L10" s="9"/>
      <c r="M10" s="9"/>
    </row>
    <row r="11" spans="1:17" ht="12" customHeight="1">
      <c r="A11" s="11"/>
      <c r="B11" s="12"/>
      <c r="C11" s="12"/>
      <c r="D11" s="177">
        <f>'YR 1'!D11</f>
        <v>0</v>
      </c>
      <c r="E11" s="20"/>
      <c r="F11" s="20"/>
      <c r="G11" s="20"/>
      <c r="H11" s="19"/>
      <c r="I11" s="19"/>
      <c r="J11" s="187"/>
      <c r="K11" s="186"/>
    </row>
    <row r="12" spans="1:17" ht="12" customHeight="1">
      <c r="A12" s="56" t="s">
        <v>56</v>
      </c>
      <c r="D12" s="70"/>
      <c r="E12" s="70"/>
      <c r="F12" s="70"/>
      <c r="G12" s="70"/>
      <c r="H12" s="188"/>
      <c r="I12" s="111" t="s">
        <v>16</v>
      </c>
      <c r="J12" s="189"/>
      <c r="K12" s="76"/>
      <c r="L12" s="65"/>
      <c r="M12" s="65"/>
    </row>
    <row r="13" spans="1:17" ht="12" customHeight="1">
      <c r="A13" s="56" t="s">
        <v>57</v>
      </c>
      <c r="D13" s="70"/>
      <c r="E13" s="70"/>
      <c r="F13" s="70"/>
      <c r="G13" s="70"/>
      <c r="H13" s="77"/>
      <c r="I13" s="78" t="s">
        <v>58</v>
      </c>
      <c r="J13" s="79"/>
      <c r="K13" s="80" t="s">
        <v>59</v>
      </c>
      <c r="L13" s="9"/>
      <c r="M13" s="9"/>
    </row>
    <row r="14" spans="1:17" ht="12" customHeight="1">
      <c r="B14" s="81"/>
      <c r="C14" s="81"/>
      <c r="D14" s="82"/>
      <c r="E14" s="82"/>
      <c r="F14" s="82"/>
      <c r="G14" s="82"/>
      <c r="H14" s="83" t="s">
        <v>60</v>
      </c>
      <c r="I14" s="84" t="s">
        <v>61</v>
      </c>
      <c r="J14" s="84" t="s">
        <v>62</v>
      </c>
      <c r="K14" s="85"/>
      <c r="L14" s="9"/>
      <c r="M14" s="9"/>
    </row>
    <row r="15" spans="1:17" ht="12" customHeight="1">
      <c r="A15" s="87">
        <v>1</v>
      </c>
      <c r="B15" s="177"/>
      <c r="C15" s="22"/>
      <c r="D15" s="89">
        <f>'YR 1'!D15</f>
        <v>0</v>
      </c>
      <c r="E15" s="89"/>
      <c r="F15" s="89"/>
      <c r="G15" s="89"/>
      <c r="H15" s="190">
        <f>'YR 1'!H15+'YR 2'!H15+'YR 3'!H15+'YR 4'!H15+'YR 5'!H15</f>
        <v>0</v>
      </c>
      <c r="I15" s="191">
        <f>'YR 1'!I15+'YR 2'!I15+'YR 3'!I15+'YR 4'!I15+'YR 5'!I15</f>
        <v>0</v>
      </c>
      <c r="J15" s="191">
        <f>'YR 1'!J15+'YR 2'!J15+'YR 3'!J15+'YR 4'!J15+'YR 5'!J15</f>
        <v>0</v>
      </c>
      <c r="K15" s="192">
        <f>'YR 1'!K15+'YR 2'!K15+'YR 3'!K15+'YR 4'!K15+'YR 5'!K15</f>
        <v>0</v>
      </c>
      <c r="L15" s="29"/>
      <c r="M15" s="29"/>
    </row>
    <row r="16" spans="1:17" ht="12" customHeight="1">
      <c r="A16" s="87">
        <v>2</v>
      </c>
      <c r="B16" s="177"/>
      <c r="C16" s="22"/>
      <c r="D16" s="89">
        <f>'YR 1'!D16</f>
        <v>0</v>
      </c>
      <c r="E16" s="89"/>
      <c r="F16" s="89"/>
      <c r="G16" s="89"/>
      <c r="H16" s="190">
        <f>'YR 1'!H16+'YR 2'!H16+'YR 3'!H16+'YR 4'!H16+'YR 5'!H16</f>
        <v>0</v>
      </c>
      <c r="I16" s="191">
        <f>'YR 1'!I16+'YR 2'!I16+'YR 3'!I16+'YR 4'!I16+'YR 5'!I16</f>
        <v>0</v>
      </c>
      <c r="J16" s="191">
        <f>'YR 1'!J16+'YR 2'!J16+'YR 3'!J16+'YR 4'!J16+'YR 5'!J16</f>
        <v>0</v>
      </c>
      <c r="K16" s="192">
        <f>'YR 1'!K16+'YR 2'!K16+'YR 3'!K16+'YR 4'!K16+'YR 5'!K16</f>
        <v>0</v>
      </c>
      <c r="L16" s="29"/>
      <c r="M16" s="29"/>
    </row>
    <row r="17" spans="1:13" ht="12" customHeight="1">
      <c r="A17" s="87">
        <v>3</v>
      </c>
      <c r="B17" s="177"/>
      <c r="C17" s="22"/>
      <c r="D17" s="89">
        <f>'YR 1'!D17</f>
        <v>0</v>
      </c>
      <c r="E17" s="89"/>
      <c r="F17" s="89"/>
      <c r="G17" s="89"/>
      <c r="H17" s="190">
        <f>'YR 1'!H17+'YR 2'!H17+'YR 3'!H17+'YR 4'!H17+'YR 5'!H17</f>
        <v>0</v>
      </c>
      <c r="I17" s="191">
        <f>'YR 1'!I17+'YR 2'!I17+'YR 3'!I17+'YR 4'!I17+'YR 5'!I17</f>
        <v>0</v>
      </c>
      <c r="J17" s="191">
        <f>'YR 1'!J17+'YR 2'!J17+'YR 3'!J17+'YR 4'!J17+'YR 5'!J17</f>
        <v>0</v>
      </c>
      <c r="K17" s="192">
        <f>'YR 1'!K17+'YR 2'!K17+'YR 3'!K17+'YR 4'!K17+'YR 5'!K17</f>
        <v>0</v>
      </c>
      <c r="L17" s="29"/>
      <c r="M17" s="29"/>
    </row>
    <row r="18" spans="1:13" ht="12" customHeight="1">
      <c r="A18" s="87">
        <v>4</v>
      </c>
      <c r="B18" s="177"/>
      <c r="C18" s="22"/>
      <c r="D18" s="89">
        <f>'YR 1'!D18</f>
        <v>0</v>
      </c>
      <c r="E18" s="89"/>
      <c r="F18" s="89"/>
      <c r="G18" s="89"/>
      <c r="H18" s="190">
        <f>'YR 1'!H18+'YR 2'!H18+'YR 3'!H18+'YR 4'!H18+'YR 5'!H18</f>
        <v>0</v>
      </c>
      <c r="I18" s="191">
        <f>'YR 1'!I18+'YR 2'!I18+'YR 3'!I18+'YR 4'!I18+'YR 5'!I18</f>
        <v>0</v>
      </c>
      <c r="J18" s="191">
        <f>'YR 1'!J18+'YR 2'!J18+'YR 3'!J18+'YR 4'!J18+'YR 5'!J18</f>
        <v>0</v>
      </c>
      <c r="K18" s="192">
        <f>'YR 1'!K18+'YR 2'!K18+'YR 3'!K18+'YR 4'!K18+'YR 5'!K18</f>
        <v>0</v>
      </c>
      <c r="L18" s="29"/>
      <c r="M18" s="29"/>
    </row>
    <row r="19" spans="1:13" ht="12" customHeight="1">
      <c r="A19" s="87">
        <v>5</v>
      </c>
      <c r="B19" s="177"/>
      <c r="C19" s="22"/>
      <c r="D19" s="89">
        <f>'YR 1'!D19</f>
        <v>0</v>
      </c>
      <c r="E19" s="89"/>
      <c r="F19" s="89"/>
      <c r="G19" s="89"/>
      <c r="H19" s="190">
        <f>'YR 1'!H19+'YR 2'!H19+'YR 3'!H19+'YR 4'!H19+'YR 5'!H19</f>
        <v>0</v>
      </c>
      <c r="I19" s="191">
        <f>'YR 1'!I19+'YR 2'!I19+'YR 3'!I19+'YR 4'!I19+'YR 5'!I19</f>
        <v>0</v>
      </c>
      <c r="J19" s="191">
        <f>'YR 1'!J19+'YR 2'!J19+'YR 3'!J19+'YR 4'!J19+'YR 5'!J19</f>
        <v>0</v>
      </c>
      <c r="K19" s="192">
        <f>'YR 1'!K19+'YR 2'!K19+'YR 3'!K19+'YR 4'!K19+'YR 5'!K19</f>
        <v>0</v>
      </c>
      <c r="L19" s="29"/>
      <c r="M19" s="29"/>
    </row>
    <row r="20" spans="1:13" ht="12" customHeight="1">
      <c r="A20" s="87">
        <v>6</v>
      </c>
      <c r="B20" s="177"/>
      <c r="C20" s="22"/>
      <c r="D20" s="89">
        <f>'YR 1'!D20</f>
        <v>0</v>
      </c>
      <c r="E20" s="89"/>
      <c r="F20" s="89"/>
      <c r="G20" s="89"/>
      <c r="H20" s="190">
        <f>'YR 1'!H20+'YR 2'!H20+'YR 3'!H20+'YR 4'!H20+'YR 5'!H20</f>
        <v>0</v>
      </c>
      <c r="I20" s="191">
        <f>'YR 1'!I20+'YR 2'!I20+'YR 3'!I20+'YR 4'!I20+'YR 5'!I20</f>
        <v>0</v>
      </c>
      <c r="J20" s="191">
        <f>'YR 1'!J20+'YR 2'!J20+'YR 3'!J20+'YR 4'!J20+'YR 5'!J20</f>
        <v>0</v>
      </c>
      <c r="K20" s="192">
        <f>'YR 1'!K20+'YR 2'!K20+'YR 3'!K20+'YR 4'!K20+'YR 5'!K20</f>
        <v>0</v>
      </c>
      <c r="L20" s="29"/>
      <c r="M20" s="29"/>
    </row>
    <row r="21" spans="1:13" ht="12" customHeight="1">
      <c r="A21" s="87">
        <v>7</v>
      </c>
      <c r="B21" s="177"/>
      <c r="C21" s="22"/>
      <c r="D21" s="89">
        <f>'YR 1'!D21</f>
        <v>0</v>
      </c>
      <c r="E21" s="89"/>
      <c r="F21" s="89"/>
      <c r="G21" s="89"/>
      <c r="H21" s="190">
        <f>'YR 1'!H21+'YR 2'!H21+'YR 3'!H21+'YR 4'!H21+'YR 5'!H21</f>
        <v>0</v>
      </c>
      <c r="I21" s="191">
        <f>'YR 1'!I21+'YR 2'!I21+'YR 3'!I21+'YR 4'!I21+'YR 5'!I21</f>
        <v>0</v>
      </c>
      <c r="J21" s="191">
        <f>'YR 1'!J21+'YR 2'!J21+'YR 3'!J21+'YR 4'!J21+'YR 5'!J21</f>
        <v>0</v>
      </c>
      <c r="K21" s="192">
        <f>'YR 1'!K21+'YR 2'!K21+'YR 3'!K21+'YR 4'!K21+'YR 5'!K21</f>
        <v>0</v>
      </c>
      <c r="L21" s="29"/>
      <c r="M21" s="29"/>
    </row>
    <row r="22" spans="1:13" ht="12" customHeight="1">
      <c r="A22" s="87">
        <v>8</v>
      </c>
      <c r="B22" s="177"/>
      <c r="C22" s="22"/>
      <c r="D22" s="89">
        <f>'YR 1'!D22</f>
        <v>0</v>
      </c>
      <c r="E22" s="89"/>
      <c r="F22" s="89"/>
      <c r="G22" s="89"/>
      <c r="H22" s="190">
        <f>'YR 1'!H22+'YR 2'!H22+'YR 3'!H22+'YR 4'!H22+'YR 5'!H22</f>
        <v>0</v>
      </c>
      <c r="I22" s="191">
        <f>'YR 1'!I22+'YR 2'!I22+'YR 3'!I22+'YR 4'!I22+'YR 5'!I22</f>
        <v>0</v>
      </c>
      <c r="J22" s="191">
        <f>'YR 1'!J22+'YR 2'!J22+'YR 3'!J22+'YR 4'!J22+'YR 5'!J22</f>
        <v>0</v>
      </c>
      <c r="K22" s="192">
        <f>'YR 1'!K22+'YR 2'!K22+'YR 3'!K22+'YR 4'!K22+'YR 5'!K22</f>
        <v>0</v>
      </c>
      <c r="L22" s="29"/>
      <c r="M22" s="29"/>
    </row>
    <row r="23" spans="1:13" ht="12" customHeight="1">
      <c r="A23" s="87">
        <v>9</v>
      </c>
      <c r="B23" s="177"/>
      <c r="C23" s="22"/>
      <c r="D23" s="89">
        <f>'YR 1'!D23</f>
        <v>0</v>
      </c>
      <c r="E23" s="89"/>
      <c r="F23" s="89"/>
      <c r="G23" s="89"/>
      <c r="H23" s="190">
        <f>'YR 1'!H23+'YR 2'!H23+'YR 3'!H23+'YR 4'!H23+'YR 5'!H23</f>
        <v>0</v>
      </c>
      <c r="I23" s="191">
        <f>'YR 1'!I23+'YR 2'!I23+'YR 3'!I23+'YR 4'!I23+'YR 5'!I23</f>
        <v>0</v>
      </c>
      <c r="J23" s="191">
        <f>'YR 1'!J23+'YR 2'!J23+'YR 3'!J23+'YR 4'!J23+'YR 5'!J23</f>
        <v>0</v>
      </c>
      <c r="K23" s="192">
        <f>'YR 1'!K23+'YR 2'!K23+'YR 3'!K23+'YR 4'!K23+'YR 5'!K23</f>
        <v>0</v>
      </c>
      <c r="L23" s="29"/>
      <c r="M23" s="29"/>
    </row>
    <row r="24" spans="1:13" ht="12" customHeight="1">
      <c r="A24" s="87">
        <v>10</v>
      </c>
      <c r="B24" s="177"/>
      <c r="C24" s="22"/>
      <c r="D24" s="89">
        <f>'YR 1'!D24</f>
        <v>0</v>
      </c>
      <c r="E24" s="89"/>
      <c r="F24" s="89"/>
      <c r="G24" s="89"/>
      <c r="H24" s="190">
        <f>'YR 1'!H24+'YR 2'!H24+'YR 3'!H24+'YR 4'!H24+'YR 5'!H24</f>
        <v>0</v>
      </c>
      <c r="I24" s="191">
        <f>'YR 1'!I24+'YR 2'!I24+'YR 3'!I24+'YR 4'!I24+'YR 5'!I24</f>
        <v>0</v>
      </c>
      <c r="J24" s="191">
        <f>'YR 1'!J24+'YR 2'!J24+'YR 3'!J24+'YR 4'!J24+'YR 5'!J24</f>
        <v>0</v>
      </c>
      <c r="K24" s="192">
        <f>'YR 1'!K24+'YR 2'!K24+'YR 3'!K24+'YR 4'!K24+'YR 5'!K24</f>
        <v>0</v>
      </c>
      <c r="L24" s="29"/>
      <c r="M24" s="29"/>
    </row>
    <row r="25" spans="1:13" ht="12" customHeight="1">
      <c r="A25" s="87"/>
      <c r="B25" s="22"/>
      <c r="C25" s="22"/>
      <c r="D25" s="89" t="str">
        <f>'YR 1'!D25</f>
        <v>POST DOC with benefit</v>
      </c>
      <c r="E25" s="89"/>
      <c r="F25" s="89"/>
      <c r="G25" s="89"/>
      <c r="H25" s="190">
        <f>'YR 1'!H25+'YR 2'!H25+'YR 3'!H25+'YR 4'!H25+'YR 5'!H25</f>
        <v>0</v>
      </c>
      <c r="I25" s="191">
        <f>'YR 1'!I25+'YR 2'!I25+'YR 3'!I25+'YR 4'!I25+'YR 5'!I25</f>
        <v>0</v>
      </c>
      <c r="J25" s="191">
        <f>'YR 1'!J25+'YR 2'!J25+'YR 3'!J25+'YR 4'!J25+'YR 5'!J25</f>
        <v>0</v>
      </c>
      <c r="K25" s="192">
        <f>'YR 1'!K25+'YR 2'!K25+'YR 3'!K25+'YR 4'!K25+'YR 5'!K25</f>
        <v>0</v>
      </c>
      <c r="L25" s="29"/>
      <c r="M25" s="29"/>
    </row>
    <row r="26" spans="1:13" ht="12" customHeight="1">
      <c r="A26" s="87"/>
      <c r="B26" s="22"/>
      <c r="C26" s="22"/>
      <c r="D26" s="89" t="str">
        <f>'YR 1'!D26</f>
        <v>POST DOC with benefit</v>
      </c>
      <c r="E26" s="89"/>
      <c r="F26" s="89"/>
      <c r="G26" s="89"/>
      <c r="H26" s="190">
        <f>'YR 1'!H26+'YR 2'!H26+'YR 3'!H26+'YR 4'!H26+'YR 5'!H26</f>
        <v>0</v>
      </c>
      <c r="I26" s="191">
        <f>'YR 1'!I26+'YR 2'!I26+'YR 3'!I26+'YR 4'!I26+'YR 5'!I26</f>
        <v>0</v>
      </c>
      <c r="J26" s="191">
        <f>'YR 1'!J26+'YR 2'!J26+'YR 3'!J26+'YR 4'!J26+'YR 5'!J26</f>
        <v>0</v>
      </c>
      <c r="K26" s="192">
        <f>'YR 1'!K26+'YR 2'!K26+'YR 3'!K26+'YR 4'!K26+'YR 5'!K26</f>
        <v>0</v>
      </c>
      <c r="L26" s="29"/>
      <c r="M26" s="29"/>
    </row>
    <row r="27" spans="1:13" ht="12" customHeight="1">
      <c r="A27" s="87"/>
      <c r="B27" s="22"/>
      <c r="C27" s="22"/>
      <c r="D27" s="89" t="str">
        <f>'YR 1'!D27</f>
        <v>POST DOC with benefit</v>
      </c>
      <c r="E27" s="89"/>
      <c r="F27" s="89"/>
      <c r="G27" s="89"/>
      <c r="H27" s="190">
        <f>'YR 1'!H27+'YR 2'!H27+'YR 3'!H27+'YR 4'!H27+'YR 5'!H27</f>
        <v>0</v>
      </c>
      <c r="I27" s="191">
        <f>'YR 1'!I27+'YR 2'!I27+'YR 3'!I27+'YR 4'!I27+'YR 5'!I27</f>
        <v>0</v>
      </c>
      <c r="J27" s="191">
        <f>'YR 1'!J27+'YR 2'!J27+'YR 3'!J27+'YR 4'!J27+'YR 5'!J27</f>
        <v>0</v>
      </c>
      <c r="K27" s="192">
        <f>'YR 1'!K27+'YR 2'!K27+'YR 3'!K27+'YR 4'!K27+'YR 5'!K27</f>
        <v>0</v>
      </c>
      <c r="L27" s="29"/>
      <c r="M27" s="29"/>
    </row>
    <row r="28" spans="1:13" ht="12" customHeight="1">
      <c r="A28" s="87"/>
      <c r="B28" s="22"/>
      <c r="C28" s="22"/>
      <c r="D28" s="89" t="str">
        <f>'YR 1'!D28</f>
        <v>POST DOC with benefit</v>
      </c>
      <c r="E28" s="89"/>
      <c r="F28" s="89"/>
      <c r="G28" s="89"/>
      <c r="H28" s="190">
        <f>'YR 1'!H28+'YR 2'!H28+'YR 3'!H28+'YR 4'!H28+'YR 5'!H28</f>
        <v>0</v>
      </c>
      <c r="I28" s="191">
        <f>'YR 1'!I28+'YR 2'!I28+'YR 3'!I28+'YR 4'!I28+'YR 5'!I28</f>
        <v>0</v>
      </c>
      <c r="J28" s="191">
        <f>'YR 1'!J28+'YR 2'!J28+'YR 3'!J28+'YR 4'!J28+'YR 5'!J28</f>
        <v>0</v>
      </c>
      <c r="K28" s="192">
        <f>'YR 1'!K28+'YR 2'!K28+'YR 3'!K28+'YR 4'!K28+'YR 5'!K28</f>
        <v>0</v>
      </c>
      <c r="L28" s="29"/>
      <c r="M28" s="29"/>
    </row>
    <row r="29" spans="1:13" ht="12" customHeight="1">
      <c r="A29" s="101">
        <v>11</v>
      </c>
      <c r="B29" s="178">
        <f>'YR 1'!B29</f>
        <v>0</v>
      </c>
      <c r="C29" s="114" t="s">
        <v>66</v>
      </c>
      <c r="D29" s="102"/>
      <c r="E29" s="102"/>
      <c r="F29" s="102"/>
      <c r="G29" s="102"/>
      <c r="H29" s="190">
        <f>'YR 1'!H29+'YR 2'!H29+'YR 3'!H29+'YR 4'!H29+'YR 5'!H29</f>
        <v>0</v>
      </c>
      <c r="I29" s="191">
        <f>'YR 1'!I29+'YR 2'!I29+'YR 3'!I29+'YR 4'!I29+'YR 5'!I29</f>
        <v>0</v>
      </c>
      <c r="J29" s="191">
        <f>'YR 1'!J29+'YR 2'!J29+'YR 3'!J29+'YR 4'!J29+'YR 5'!J29</f>
        <v>0</v>
      </c>
      <c r="K29" s="192">
        <f>'YR 1'!K29+'YR 2'!K29+'YR 3'!K29+'YR 4'!K29+'YR 5'!K29</f>
        <v>0</v>
      </c>
      <c r="L29" s="29"/>
      <c r="M29" s="29"/>
    </row>
    <row r="30" spans="1:13" ht="12" customHeight="1">
      <c r="A30" s="87">
        <v>12</v>
      </c>
      <c r="B30" s="59" t="s">
        <v>67</v>
      </c>
      <c r="C30" s="178">
        <f>'YR 1'!C30</f>
        <v>0</v>
      </c>
      <c r="D30" s="102" t="s">
        <v>68</v>
      </c>
      <c r="E30" s="102"/>
      <c r="F30" s="102"/>
      <c r="G30" s="102"/>
      <c r="H30" s="193">
        <f>SUM(H15:H29)</f>
        <v>0</v>
      </c>
      <c r="I30" s="193">
        <f>SUM(I15:I29)</f>
        <v>0</v>
      </c>
      <c r="J30" s="193">
        <f>SUM(J15:J29)</f>
        <v>0</v>
      </c>
      <c r="K30" s="194">
        <f>SUM(K15:K29)</f>
        <v>0</v>
      </c>
      <c r="L30" s="29"/>
      <c r="M30" s="29"/>
    </row>
    <row r="31" spans="1:13" ht="12" customHeight="1">
      <c r="A31" s="101" t="s">
        <v>69</v>
      </c>
      <c r="B31" s="114" t="s">
        <v>70</v>
      </c>
      <c r="C31" s="58"/>
      <c r="D31" s="102"/>
      <c r="E31" s="102"/>
      <c r="F31" s="102"/>
      <c r="G31" s="102"/>
      <c r="H31" s="195"/>
      <c r="I31" s="196"/>
      <c r="J31" s="196"/>
      <c r="K31" s="197"/>
      <c r="L31" s="34"/>
      <c r="M31" s="34"/>
    </row>
    <row r="32" spans="1:13" ht="12" customHeight="1">
      <c r="A32" s="101" t="s">
        <v>71</v>
      </c>
      <c r="B32" s="178">
        <f>'YR 1'!B32</f>
        <v>0</v>
      </c>
      <c r="C32" s="58" t="s">
        <v>72</v>
      </c>
      <c r="D32" s="102"/>
      <c r="E32" s="179"/>
      <c r="F32" s="179"/>
      <c r="G32" s="96"/>
      <c r="H32" s="198">
        <f>'YR 1'!H32+'YR 2'!H32+'YR 3'!H32</f>
        <v>0</v>
      </c>
      <c r="I32" s="199">
        <f>'YR 1'!I32+'YR 2'!I32+'YR 3'!I32</f>
        <v>0</v>
      </c>
      <c r="J32" s="200">
        <f>'YR 1'!J32+'YR 2'!J32+'YR 3'!J32</f>
        <v>0</v>
      </c>
      <c r="K32" s="192">
        <f>'YR 1'!K32+'YR 2'!K32+'YR 3'!K32+'YR 4'!K32+'YR 5'!K32</f>
        <v>0</v>
      </c>
      <c r="L32" s="29"/>
      <c r="M32" s="29"/>
    </row>
    <row r="33" spans="1:13" ht="12" customHeight="1">
      <c r="A33" s="101" t="s">
        <v>74</v>
      </c>
      <c r="B33" s="177">
        <f>'YR 1'!B33</f>
        <v>0</v>
      </c>
      <c r="C33" s="58" t="s">
        <v>120</v>
      </c>
      <c r="D33" s="102"/>
      <c r="E33" s="105"/>
      <c r="F33" s="61"/>
      <c r="G33" s="61"/>
      <c r="H33" s="198">
        <f>'YR 1'!H33+'YR 2'!H33+'YR 3'!H33</f>
        <v>0</v>
      </c>
      <c r="I33" s="199">
        <f>'YR 1'!I33+'YR 2'!I33+'YR 3'!I33</f>
        <v>0</v>
      </c>
      <c r="J33" s="200">
        <f>'YR 1'!J33+'YR 2'!J33+'YR 3'!J33</f>
        <v>0</v>
      </c>
      <c r="K33" s="192">
        <f>'YR 1'!K33+'YR 2'!K33+'YR 3'!K33+'YR 4'!K33+'YR 5'!K33</f>
        <v>0</v>
      </c>
      <c r="L33" s="29"/>
      <c r="M33" s="29"/>
    </row>
    <row r="34" spans="1:13" ht="12" customHeight="1">
      <c r="A34" s="101" t="s">
        <v>76</v>
      </c>
      <c r="B34" s="89"/>
      <c r="C34" s="58" t="s">
        <v>77</v>
      </c>
      <c r="D34" s="102"/>
      <c r="E34" s="178"/>
      <c r="F34" s="102"/>
      <c r="G34" s="102"/>
      <c r="H34" s="198">
        <f>'YR 1'!H34+'YR 2'!H34+'YR 3'!H34+'YR 4'!H34+'YR 5'!H34</f>
        <v>0</v>
      </c>
      <c r="I34" s="199">
        <f>'YR 1'!I34+'YR 2'!I34+'YR 3'!I34</f>
        <v>0</v>
      </c>
      <c r="J34" s="200">
        <f>'YR 1'!J34+'YR 2'!J34+'YR 3'!J34</f>
        <v>0</v>
      </c>
      <c r="K34" s="192">
        <f>'YR 1'!K34+'YR 2'!K34+'YR 3'!K34+'YR 4'!K34+'YR 5'!K34</f>
        <v>0</v>
      </c>
      <c r="L34" s="29"/>
      <c r="M34" s="29"/>
    </row>
    <row r="35" spans="1:13" ht="12" customHeight="1">
      <c r="A35" s="101" t="s">
        <v>78</v>
      </c>
      <c r="B35" s="89"/>
      <c r="C35" s="58" t="s">
        <v>79</v>
      </c>
      <c r="D35" s="102"/>
      <c r="E35" s="102"/>
      <c r="F35" s="102"/>
      <c r="G35" s="102"/>
      <c r="H35" s="201"/>
      <c r="I35" s="107" t="s">
        <v>39</v>
      </c>
      <c r="J35" s="107">
        <v>0</v>
      </c>
      <c r="K35" s="192">
        <f>'YR 1'!K35+'YR 2'!K35+'YR 3'!K35+'YR 4'!K35+'YR 5'!K35</f>
        <v>0</v>
      </c>
      <c r="L35" s="29"/>
      <c r="M35" s="29"/>
    </row>
    <row r="36" spans="1:13" ht="12" customHeight="1">
      <c r="A36" s="101" t="s">
        <v>80</v>
      </c>
      <c r="B36" s="100">
        <f>'YR 1'!B36</f>
        <v>0</v>
      </c>
      <c r="C36" s="58" t="s">
        <v>81</v>
      </c>
      <c r="D36" s="102"/>
      <c r="E36" s="105"/>
      <c r="F36" s="105"/>
      <c r="G36" s="102"/>
      <c r="H36" s="202">
        <f>'YR 1'!H36+'YR 2'!H36+'YR 3'!H36</f>
        <v>0</v>
      </c>
      <c r="I36" s="107" t="s">
        <v>19</v>
      </c>
      <c r="J36" s="107"/>
      <c r="K36" s="192">
        <f>'YR 1'!K36+'YR 2'!K36+'YR 3'!K36+'YR 4'!K36+'YR 5'!K36</f>
        <v>0</v>
      </c>
      <c r="L36" s="29"/>
      <c r="M36" s="29"/>
    </row>
    <row r="37" spans="1:13" ht="12" customHeight="1">
      <c r="A37" s="101" t="s">
        <v>65</v>
      </c>
      <c r="B37" s="178">
        <f>'YR 1'!B37</f>
        <v>0</v>
      </c>
      <c r="C37" s="58" t="s">
        <v>82</v>
      </c>
      <c r="D37" s="102"/>
      <c r="E37" s="177"/>
      <c r="F37" s="178"/>
      <c r="G37" s="102"/>
      <c r="H37" s="203"/>
      <c r="I37" s="110"/>
      <c r="J37" s="58"/>
      <c r="K37" s="192">
        <f>'YR 1'!K37+'YR 2'!K37+'YR 3'!K37+'YR 4'!K37+'YR 5'!K37</f>
        <v>0</v>
      </c>
      <c r="L37" s="29"/>
      <c r="M37" s="29"/>
    </row>
    <row r="38" spans="1:13" ht="12" customHeight="1">
      <c r="A38" s="101"/>
      <c r="B38" s="58" t="s">
        <v>83</v>
      </c>
      <c r="C38" s="58"/>
      <c r="D38" s="102"/>
      <c r="E38" s="102"/>
      <c r="F38" s="102"/>
      <c r="G38" s="102"/>
      <c r="H38" s="111"/>
      <c r="I38" s="110"/>
      <c r="J38" s="58"/>
      <c r="K38" s="194">
        <f>SUM(K30:K37)</f>
        <v>0</v>
      </c>
      <c r="L38" s="29"/>
      <c r="M38" s="29"/>
    </row>
    <row r="39" spans="1:13" ht="12" customHeight="1">
      <c r="A39" s="101" t="s">
        <v>84</v>
      </c>
      <c r="B39" s="58" t="s">
        <v>85</v>
      </c>
      <c r="C39" s="58"/>
      <c r="D39" s="59"/>
      <c r="E39" s="59"/>
      <c r="F39" s="32"/>
      <c r="G39" s="32"/>
      <c r="H39" s="58"/>
      <c r="I39" s="110"/>
      <c r="J39" s="58"/>
      <c r="K39" s="192">
        <f>'YR 1'!K39+'YR 2'!K39+'YR 3'!K39+'YR 4'!K39+'YR 5'!K39</f>
        <v>0</v>
      </c>
      <c r="L39" s="29"/>
      <c r="M39" s="29"/>
    </row>
    <row r="40" spans="1:13" ht="12" customHeight="1">
      <c r="A40" s="112"/>
      <c r="B40" s="113" t="s">
        <v>86</v>
      </c>
      <c r="C40" s="114"/>
      <c r="D40" s="115"/>
      <c r="E40" s="115"/>
      <c r="F40" s="115"/>
      <c r="G40" s="115"/>
      <c r="H40" s="114"/>
      <c r="I40" s="114"/>
      <c r="J40" s="114"/>
      <c r="K40" s="204">
        <f>SUM(K38:K39)</f>
        <v>0</v>
      </c>
      <c r="L40" s="29"/>
      <c r="M40" s="29"/>
    </row>
    <row r="41" spans="1:13" ht="12" customHeight="1">
      <c r="A41" s="56" t="s">
        <v>87</v>
      </c>
      <c r="B41" s="39" t="s">
        <v>88</v>
      </c>
      <c r="D41" s="66"/>
      <c r="E41" s="66"/>
      <c r="F41" s="66"/>
      <c r="G41" s="66"/>
      <c r="I41" s="116"/>
      <c r="J41" s="39"/>
      <c r="K41" s="205"/>
      <c r="L41" s="34"/>
      <c r="M41" s="34"/>
    </row>
    <row r="42" spans="1:13" ht="12" customHeight="1">
      <c r="A42" s="33"/>
      <c r="B42" s="16"/>
      <c r="C42" s="16"/>
      <c r="D42" s="18"/>
      <c r="E42" s="18"/>
      <c r="F42" s="18"/>
      <c r="G42" s="18"/>
      <c r="H42" s="16"/>
      <c r="I42" s="19"/>
      <c r="J42" s="16"/>
      <c r="K42" s="205"/>
      <c r="L42" s="34"/>
      <c r="M42" s="34"/>
    </row>
    <row r="43" spans="1:13" ht="12" customHeight="1">
      <c r="A43" s="33"/>
      <c r="B43" s="16"/>
      <c r="C43" s="16"/>
      <c r="D43" s="18" t="s">
        <v>45</v>
      </c>
      <c r="E43" s="18"/>
      <c r="F43" s="39"/>
      <c r="G43" s="206">
        <f>'YR 1'!K47</f>
        <v>0</v>
      </c>
      <c r="H43" s="16"/>
      <c r="I43" s="19"/>
      <c r="J43" s="16"/>
      <c r="K43" s="205"/>
      <c r="L43" s="34"/>
      <c r="M43" s="34"/>
    </row>
    <row r="44" spans="1:13" ht="12" customHeight="1">
      <c r="A44" s="33"/>
      <c r="B44" s="16"/>
      <c r="C44" s="16"/>
      <c r="D44" s="18" t="s">
        <v>46</v>
      </c>
      <c r="E44" s="18"/>
      <c r="F44" s="39"/>
      <c r="G44" s="206">
        <f>'YR 2'!K47</f>
        <v>0</v>
      </c>
      <c r="H44" s="18"/>
      <c r="I44" s="18"/>
      <c r="J44" s="18"/>
      <c r="K44" s="205"/>
      <c r="L44" s="34"/>
      <c r="M44" s="34"/>
    </row>
    <row r="45" spans="1:13" ht="12" customHeight="1">
      <c r="A45" s="33"/>
      <c r="B45" s="16"/>
      <c r="C45" s="16"/>
      <c r="D45" s="18" t="s">
        <v>47</v>
      </c>
      <c r="E45" s="18"/>
      <c r="F45" s="39"/>
      <c r="G45" s="206">
        <f>'YR 3'!K47</f>
        <v>0</v>
      </c>
      <c r="H45" s="18"/>
      <c r="I45" s="18"/>
      <c r="J45" s="18"/>
      <c r="K45" s="205"/>
      <c r="L45" s="34"/>
      <c r="M45" s="34"/>
    </row>
    <row r="46" spans="1:13" ht="12" customHeight="1">
      <c r="A46" s="33"/>
      <c r="B46" s="16"/>
      <c r="C46" s="16"/>
      <c r="D46" s="18" t="s">
        <v>48</v>
      </c>
      <c r="E46" s="18"/>
      <c r="F46" s="39"/>
      <c r="G46" s="206">
        <f>'YR 4'!K47</f>
        <v>0</v>
      </c>
      <c r="H46" s="18"/>
      <c r="I46" s="18"/>
      <c r="J46" s="18"/>
      <c r="K46" s="205"/>
      <c r="L46" s="34"/>
      <c r="M46" s="34"/>
    </row>
    <row r="47" spans="1:13" ht="12" customHeight="1">
      <c r="A47" s="33"/>
      <c r="B47" s="16"/>
      <c r="C47" s="16"/>
      <c r="D47" s="18" t="s">
        <v>49</v>
      </c>
      <c r="E47" s="18"/>
      <c r="F47" s="39"/>
      <c r="G47" s="206">
        <f>'YR 5'!K47</f>
        <v>0</v>
      </c>
      <c r="H47" s="18"/>
      <c r="I47" s="18"/>
      <c r="J47" s="18"/>
      <c r="K47" s="205"/>
      <c r="L47" s="34"/>
      <c r="M47" s="34"/>
    </row>
    <row r="48" spans="1:13" ht="12" customHeight="1">
      <c r="A48" s="33"/>
      <c r="B48" s="16"/>
      <c r="C48" s="16"/>
      <c r="D48" s="18"/>
      <c r="E48" s="18"/>
      <c r="F48" s="18"/>
      <c r="G48" s="18"/>
      <c r="H48" s="18"/>
      <c r="I48" s="18"/>
      <c r="J48" s="18"/>
      <c r="K48" s="205"/>
      <c r="L48" s="34"/>
      <c r="M48" s="34"/>
    </row>
    <row r="49" spans="1:13" ht="12" customHeight="1">
      <c r="A49" s="118"/>
      <c r="B49" s="119" t="s">
        <v>89</v>
      </c>
      <c r="C49" s="81"/>
      <c r="D49" s="120"/>
      <c r="E49" s="120"/>
      <c r="F49" s="120"/>
      <c r="G49" s="35"/>
      <c r="H49" s="120"/>
      <c r="I49" s="120"/>
      <c r="J49" s="120"/>
      <c r="K49" s="204">
        <f>SUM(G43:G47)</f>
        <v>0</v>
      </c>
      <c r="L49" s="29"/>
      <c r="M49" s="29"/>
    </row>
    <row r="50" spans="1:13" ht="12" customHeight="1">
      <c r="A50" s="112" t="s">
        <v>90</v>
      </c>
      <c r="B50" s="114" t="s">
        <v>91</v>
      </c>
      <c r="C50" s="114"/>
      <c r="D50" s="105"/>
      <c r="E50" s="105"/>
      <c r="F50" s="105" t="s">
        <v>92</v>
      </c>
      <c r="G50" s="115"/>
      <c r="H50" s="115"/>
      <c r="I50" s="81"/>
      <c r="J50" s="114"/>
      <c r="K50" s="129">
        <f>'YR 1'!K48+'YR 2'!K48+'YR 3'!K48+'YR 4'!K48+'YR 5'!K48</f>
        <v>0</v>
      </c>
      <c r="L50" s="29"/>
      <c r="M50" s="29"/>
    </row>
    <row r="51" spans="1:13" ht="12" customHeight="1">
      <c r="D51" s="70"/>
      <c r="E51" s="70"/>
      <c r="F51" s="82" t="s">
        <v>93</v>
      </c>
      <c r="G51" s="82"/>
      <c r="H51" s="120"/>
      <c r="I51" s="120"/>
      <c r="J51" s="120"/>
      <c r="K51" s="129">
        <f>'YR 1'!K49+'YR 2'!K49+'YR 3'!K49+'YR 4'!K49+'YR 5'!K49</f>
        <v>0</v>
      </c>
      <c r="L51" s="29"/>
      <c r="M51" s="29"/>
    </row>
    <row r="52" spans="1:13" ht="12" customHeight="1">
      <c r="A52" s="33"/>
      <c r="B52" s="16"/>
      <c r="C52" s="16"/>
      <c r="D52" s="31"/>
      <c r="E52" s="31"/>
      <c r="F52" s="31"/>
      <c r="G52" s="31"/>
      <c r="H52" s="18"/>
      <c r="I52" s="18"/>
      <c r="J52" s="18"/>
      <c r="K52" s="207">
        <f>'YR 1'!K50+'YR 2'!K50+'YR 3'!K50+'YR 4'!K50+'YR 5'!K50</f>
        <v>0</v>
      </c>
      <c r="L52" s="34"/>
      <c r="M52" s="34"/>
    </row>
    <row r="53" spans="1:13" ht="12" customHeight="1">
      <c r="A53" s="118"/>
      <c r="B53" s="119" t="s">
        <v>94</v>
      </c>
      <c r="C53" s="81"/>
      <c r="D53" s="82"/>
      <c r="E53" s="81"/>
      <c r="F53" s="82"/>
      <c r="G53" s="82"/>
      <c r="H53" s="81"/>
      <c r="I53" s="120"/>
      <c r="J53" s="120"/>
      <c r="K53" s="204">
        <f>SUM(K50:K51)</f>
        <v>0</v>
      </c>
      <c r="L53" s="29"/>
      <c r="M53" s="29"/>
    </row>
    <row r="54" spans="1:13" ht="12" customHeight="1">
      <c r="A54" s="56" t="s">
        <v>95</v>
      </c>
      <c r="B54" s="39" t="s">
        <v>96</v>
      </c>
      <c r="D54" s="66"/>
      <c r="E54" s="66"/>
      <c r="F54" s="66"/>
      <c r="G54" s="66"/>
      <c r="H54" s="66"/>
      <c r="I54" s="66"/>
      <c r="J54" s="66"/>
      <c r="K54" s="205">
        <f>'YR 1'!K52+'YR 2'!K52+'YR 3'!K52+'YR 4'!K52+'YR 5'!K52</f>
        <v>0</v>
      </c>
      <c r="L54" s="34"/>
      <c r="M54" s="34"/>
    </row>
    <row r="55" spans="1:13" ht="12" customHeight="1">
      <c r="B55" s="123">
        <v>1</v>
      </c>
      <c r="C55" s="39" t="s">
        <v>97</v>
      </c>
      <c r="D55" s="66"/>
      <c r="E55" s="66"/>
      <c r="F55" s="124"/>
      <c r="G55" s="66"/>
      <c r="I55" s="116"/>
      <c r="J55" s="39"/>
      <c r="K55" s="129">
        <f>'YR 1'!K53+'YR 2'!K53+'YR 3'!K53+'YR 4'!K53+'YR 5'!K53</f>
        <v>0</v>
      </c>
      <c r="L55" s="29"/>
      <c r="M55" s="29"/>
    </row>
    <row r="56" spans="1:13" ht="12" customHeight="1">
      <c r="B56" s="123">
        <v>2</v>
      </c>
      <c r="C56" s="39" t="s">
        <v>98</v>
      </c>
      <c r="D56" s="66"/>
      <c r="E56" s="66"/>
      <c r="F56" s="124"/>
      <c r="G56" s="66"/>
      <c r="I56" s="116"/>
      <c r="J56" s="39"/>
      <c r="K56" s="129">
        <f>'YR 1'!K54+'YR 2'!K54+'YR 3'!K54+'YR 4'!K54+'YR 5'!K54</f>
        <v>0</v>
      </c>
      <c r="L56" s="29"/>
      <c r="M56" s="29"/>
    </row>
    <row r="57" spans="1:13" ht="12" customHeight="1">
      <c r="B57" s="123">
        <v>3</v>
      </c>
      <c r="C57" s="39" t="s">
        <v>99</v>
      </c>
      <c r="D57" s="70"/>
      <c r="E57" s="70"/>
      <c r="F57" s="124"/>
      <c r="G57" s="70"/>
      <c r="I57" s="116"/>
      <c r="J57" s="39"/>
      <c r="K57" s="129">
        <f>'YR 1'!K55+'YR 2'!K55+'YR 3'!K55+'YR 4'!K55+'YR 5'!K55</f>
        <v>0</v>
      </c>
      <c r="L57" s="29"/>
      <c r="M57" s="29"/>
    </row>
    <row r="58" spans="1:13" ht="12" customHeight="1" thickBot="1">
      <c r="B58" s="123">
        <v>4</v>
      </c>
      <c r="C58" s="39" t="s">
        <v>100</v>
      </c>
      <c r="D58" s="70"/>
      <c r="E58" s="70"/>
      <c r="F58" s="124"/>
      <c r="G58" s="70"/>
      <c r="I58" s="116"/>
      <c r="J58" s="39"/>
      <c r="K58" s="129">
        <f>'YR 1'!K56+'YR 2'!K56+'YR 3'!K56+'YR 4'!K56+'YR 5'!K56</f>
        <v>0</v>
      </c>
      <c r="L58" s="29"/>
      <c r="M58" s="29"/>
    </row>
    <row r="59" spans="1:13" ht="12" customHeight="1" thickBot="1">
      <c r="A59" s="112"/>
      <c r="B59" s="113" t="s">
        <v>40</v>
      </c>
      <c r="C59" s="114"/>
      <c r="D59" s="115"/>
      <c r="E59" s="244"/>
      <c r="F59" s="105"/>
      <c r="G59" s="105" t="s">
        <v>103</v>
      </c>
      <c r="H59" s="114"/>
      <c r="I59" s="125"/>
      <c r="J59" s="114"/>
      <c r="K59" s="208">
        <f>SUM(K55:K58)</f>
        <v>0</v>
      </c>
      <c r="L59" s="34"/>
      <c r="M59" s="34"/>
    </row>
    <row r="60" spans="1:13" ht="12" customHeight="1">
      <c r="A60" s="112" t="s">
        <v>104</v>
      </c>
      <c r="B60" s="114" t="s">
        <v>105</v>
      </c>
      <c r="C60" s="114"/>
      <c r="D60" s="105"/>
      <c r="E60" s="82"/>
      <c r="F60" s="105"/>
      <c r="G60" s="105"/>
      <c r="H60" s="114"/>
      <c r="I60" s="125"/>
      <c r="J60" s="114"/>
      <c r="K60" s="209"/>
      <c r="L60" s="34"/>
      <c r="M60" s="34"/>
    </row>
    <row r="61" spans="1:13" ht="12" customHeight="1">
      <c r="A61" s="112"/>
      <c r="B61" s="126">
        <v>1</v>
      </c>
      <c r="C61" s="114" t="s">
        <v>0</v>
      </c>
      <c r="D61" s="105"/>
      <c r="E61" s="105"/>
      <c r="F61" s="105"/>
      <c r="G61" s="105"/>
      <c r="H61" s="114"/>
      <c r="I61" s="125"/>
      <c r="J61" s="114"/>
      <c r="K61" s="192">
        <f>'YR 1'!K59+'YR 2'!K59+'YR 3'!K59+'YR 4'!K59+'YR 5'!K59</f>
        <v>0</v>
      </c>
      <c r="L61" s="29"/>
      <c r="M61" s="29"/>
    </row>
    <row r="62" spans="1:13" ht="12" customHeight="1">
      <c r="A62" s="112"/>
      <c r="B62" s="126">
        <v>2</v>
      </c>
      <c r="C62" s="114" t="s">
        <v>106</v>
      </c>
      <c r="D62" s="105"/>
      <c r="E62" s="105"/>
      <c r="F62" s="105"/>
      <c r="G62" s="105"/>
      <c r="H62" s="114"/>
      <c r="I62" s="125"/>
      <c r="J62" s="114"/>
      <c r="K62" s="192">
        <f>'YR 1'!K60+'YR 2'!K60+'YR 3'!K60+'YR 4'!K60+'YR 5'!K60</f>
        <v>0</v>
      </c>
      <c r="L62" s="29"/>
      <c r="M62" s="29"/>
    </row>
    <row r="63" spans="1:13" ht="12" customHeight="1">
      <c r="A63" s="112"/>
      <c r="B63" s="126">
        <v>3</v>
      </c>
      <c r="C63" s="114" t="s">
        <v>107</v>
      </c>
      <c r="D63" s="105"/>
      <c r="E63" s="105"/>
      <c r="F63" s="105"/>
      <c r="G63" s="105"/>
      <c r="H63" s="114"/>
      <c r="I63" s="125"/>
      <c r="J63" s="114"/>
      <c r="K63" s="192">
        <f>'YR 1'!K61+'YR 2'!K61+'YR 3'!K61+'YR 4'!K61+'YR 5'!K61</f>
        <v>0</v>
      </c>
      <c r="L63" s="29"/>
      <c r="M63" s="29"/>
    </row>
    <row r="64" spans="1:13" ht="12" customHeight="1">
      <c r="A64" s="112"/>
      <c r="B64" s="126">
        <v>4</v>
      </c>
      <c r="C64" s="114" t="s">
        <v>171</v>
      </c>
      <c r="D64" s="105"/>
      <c r="E64" s="105"/>
      <c r="F64" s="105"/>
      <c r="G64" s="105"/>
      <c r="H64" s="114"/>
      <c r="I64" s="125"/>
      <c r="J64" s="114"/>
      <c r="K64" s="192">
        <f>'YR 1'!K62+'YR 2'!K62+'YR 3'!K62+'YR 4'!K62+'YR 5'!K62</f>
        <v>0</v>
      </c>
      <c r="L64" s="29"/>
      <c r="M64" s="29"/>
    </row>
    <row r="65" spans="1:15" ht="12" customHeight="1">
      <c r="A65" s="39"/>
      <c r="B65" s="126">
        <v>5</v>
      </c>
      <c r="C65" s="114" t="s">
        <v>133</v>
      </c>
      <c r="D65" s="105"/>
      <c r="E65" s="105"/>
      <c r="F65" s="105"/>
      <c r="G65" s="105"/>
      <c r="H65" s="114"/>
      <c r="I65" s="125"/>
      <c r="J65" s="114"/>
      <c r="K65" s="192">
        <f>'YR 1'!K63+'YR 2'!K63+'YR 3'!K63+'YR 4'!K63+'YR 5'!K63</f>
        <v>0</v>
      </c>
      <c r="L65" s="29"/>
      <c r="M65" s="29"/>
    </row>
    <row r="66" spans="1:15" ht="12" customHeight="1">
      <c r="A66" s="126"/>
      <c r="B66" s="114"/>
      <c r="C66" s="114" t="s">
        <v>134</v>
      </c>
      <c r="D66" s="105"/>
      <c r="E66" s="105"/>
      <c r="F66" s="105"/>
      <c r="G66" s="105"/>
      <c r="H66" s="114"/>
      <c r="I66" s="125"/>
      <c r="J66" s="114"/>
      <c r="K66" s="192">
        <f>'YR 1'!K64+'YR 2'!K64+'YR 3'!K64+'YR 4'!K64+'YR 5'!K64</f>
        <v>0</v>
      </c>
      <c r="L66" s="29"/>
      <c r="M66" s="29"/>
    </row>
    <row r="67" spans="1:15" ht="12" customHeight="1">
      <c r="A67" s="126"/>
      <c r="C67" s="114" t="s">
        <v>136</v>
      </c>
      <c r="D67" s="105"/>
      <c r="E67" s="105"/>
      <c r="F67" s="105"/>
      <c r="G67" s="105"/>
      <c r="H67" s="114"/>
      <c r="I67" s="125"/>
      <c r="J67" s="114"/>
      <c r="K67" s="192">
        <f>K65+K66</f>
        <v>0</v>
      </c>
      <c r="L67" s="29"/>
      <c r="M67" s="29"/>
    </row>
    <row r="68" spans="1:15" ht="12" customHeight="1">
      <c r="A68" s="112"/>
      <c r="B68" s="126">
        <v>6</v>
      </c>
      <c r="C68" s="114" t="s">
        <v>189</v>
      </c>
      <c r="D68" s="105"/>
      <c r="E68" s="105"/>
      <c r="F68" s="105"/>
      <c r="G68" s="105"/>
      <c r="H68" s="114"/>
      <c r="I68" s="125"/>
      <c r="J68" s="114"/>
      <c r="K68" s="192">
        <f>'YR 1'!K66+'YR 2'!K66+'YR 3'!K66+'YR 4'!K66+'YR 5'!K66</f>
        <v>0</v>
      </c>
      <c r="L68" s="29"/>
      <c r="M68" s="29"/>
    </row>
    <row r="69" spans="1:15" ht="12" customHeight="1">
      <c r="A69" s="112"/>
      <c r="B69" s="126">
        <v>7</v>
      </c>
      <c r="C69" s="114" t="s">
        <v>125</v>
      </c>
      <c r="D69" s="105"/>
      <c r="E69" s="100"/>
      <c r="F69" s="100" t="s">
        <v>41</v>
      </c>
      <c r="G69" s="100"/>
      <c r="H69" s="131"/>
      <c r="I69" s="132"/>
      <c r="J69" s="131"/>
      <c r="K69" s="192">
        <f>'YR 1'!K67+'YR 2'!K67+'YR 3'!K67+'YR 4'!K67+'YR 5'!K67</f>
        <v>0</v>
      </c>
      <c r="L69" s="29"/>
      <c r="M69" s="29"/>
    </row>
    <row r="70" spans="1:15" ht="12" customHeight="1">
      <c r="A70" s="112"/>
      <c r="B70" s="114"/>
      <c r="C70" s="114" t="s">
        <v>108</v>
      </c>
      <c r="D70" s="105"/>
      <c r="E70" s="105"/>
      <c r="F70" s="105"/>
      <c r="G70" s="105"/>
      <c r="H70" s="114"/>
      <c r="I70" s="125"/>
      <c r="J70" s="114"/>
      <c r="K70" s="210">
        <f>SUM(K61:K69)-K67</f>
        <v>0</v>
      </c>
      <c r="L70" s="34"/>
      <c r="M70" s="34"/>
    </row>
    <row r="71" spans="1:15" ht="12" customHeight="1">
      <c r="A71" s="112" t="s">
        <v>109</v>
      </c>
      <c r="B71" s="113" t="s">
        <v>110</v>
      </c>
      <c r="C71" s="114"/>
      <c r="D71" s="115"/>
      <c r="E71" s="115"/>
      <c r="F71" s="115"/>
      <c r="G71" s="115"/>
      <c r="H71" s="114"/>
      <c r="I71" s="125"/>
      <c r="J71" s="114"/>
      <c r="K71" s="211">
        <f>K40+K49+K53+K59+K70</f>
        <v>0</v>
      </c>
      <c r="L71" s="34"/>
      <c r="M71" s="34"/>
    </row>
    <row r="72" spans="1:15" ht="12" customHeight="1">
      <c r="A72" s="56" t="s">
        <v>111</v>
      </c>
      <c r="B72" s="39" t="s">
        <v>112</v>
      </c>
      <c r="D72" s="66"/>
      <c r="E72" s="66"/>
      <c r="F72" s="18"/>
      <c r="G72" s="134"/>
      <c r="H72" s="135"/>
      <c r="I72" s="16"/>
      <c r="J72" s="16"/>
      <c r="K72" s="205"/>
      <c r="L72" s="34"/>
      <c r="M72" s="34"/>
    </row>
    <row r="73" spans="1:15" ht="12" customHeight="1">
      <c r="A73" s="290" t="s">
        <v>172</v>
      </c>
      <c r="B73" s="291"/>
      <c r="C73" s="291"/>
      <c r="D73" s="240">
        <f>Rates!B30</f>
        <v>0.49</v>
      </c>
      <c r="E73" s="18"/>
      <c r="F73" s="212">
        <f>K71-K49-K59-K69-K66</f>
        <v>0</v>
      </c>
      <c r="G73" s="213">
        <f>'YR 1'!F71+'YR 2'!F71+'YR 3'!F71+'YR 4'!F71+'YR 5'!F71</f>
        <v>0</v>
      </c>
      <c r="H73" s="138"/>
      <c r="I73" s="16"/>
      <c r="J73" s="16"/>
      <c r="K73" s="192">
        <f>'YR 1'!K71+'YR 2'!K71+'YR 3'!K71+'YR 4'!K71+'YR 5'!K71</f>
        <v>0</v>
      </c>
      <c r="L73" s="29"/>
      <c r="M73" s="29"/>
    </row>
    <row r="74" spans="1:15" ht="12" customHeight="1">
      <c r="B74" s="139" t="s">
        <v>113</v>
      </c>
      <c r="D74" s="66"/>
      <c r="E74" s="66"/>
      <c r="F74" s="70"/>
      <c r="G74" s="140"/>
      <c r="H74" s="34"/>
      <c r="J74" s="39"/>
      <c r="K74" s="192">
        <f>K73</f>
        <v>0</v>
      </c>
      <c r="L74" s="29"/>
      <c r="M74" s="29"/>
    </row>
    <row r="75" spans="1:15" ht="12" customHeight="1">
      <c r="A75" s="112" t="s">
        <v>114</v>
      </c>
      <c r="B75" s="113" t="s">
        <v>115</v>
      </c>
      <c r="C75" s="114"/>
      <c r="D75" s="115"/>
      <c r="E75" s="115"/>
      <c r="F75" s="115"/>
      <c r="G75" s="115"/>
      <c r="H75" s="114"/>
      <c r="I75" s="125"/>
      <c r="J75" s="114"/>
      <c r="K75" s="194">
        <f>K71+K74</f>
        <v>0</v>
      </c>
      <c r="L75" s="29"/>
      <c r="M75" s="29"/>
    </row>
    <row r="76" spans="1:15" ht="12" customHeight="1" thickBot="1">
      <c r="A76" s="112" t="s">
        <v>116</v>
      </c>
      <c r="B76" s="114" t="s">
        <v>117</v>
      </c>
      <c r="C76" s="114"/>
      <c r="D76" s="115"/>
      <c r="E76" s="115"/>
      <c r="F76" s="115"/>
      <c r="G76" s="115"/>
      <c r="H76" s="114"/>
      <c r="I76" s="125"/>
      <c r="J76" s="114"/>
      <c r="K76" s="192"/>
      <c r="L76" s="29"/>
      <c r="M76" s="29"/>
    </row>
    <row r="77" spans="1:15" ht="12" customHeight="1" thickBot="1">
      <c r="A77" s="112" t="s">
        <v>118</v>
      </c>
      <c r="B77" s="113" t="s">
        <v>119</v>
      </c>
      <c r="C77" s="114"/>
      <c r="D77" s="115"/>
      <c r="E77" s="115"/>
      <c r="F77" s="115"/>
      <c r="G77" s="115"/>
      <c r="H77" s="114"/>
      <c r="I77" s="125"/>
      <c r="J77" s="114"/>
      <c r="K77" s="214">
        <f>K75+K76</f>
        <v>0</v>
      </c>
      <c r="L77" s="215">
        <f>'YR 1'!K75+'YR 2'!K75+'YR 3'!K75+'YR 4'!K75+'YR 5'!K75</f>
        <v>0</v>
      </c>
      <c r="M77" s="34"/>
    </row>
    <row r="78" spans="1:15" ht="12" customHeight="1">
      <c r="A78" s="39"/>
      <c r="K78" s="39"/>
      <c r="O78" s="39"/>
    </row>
    <row r="79" spans="1:15" ht="12" customHeight="1">
      <c r="A79" s="39"/>
      <c r="E79" s="216" t="s">
        <v>121</v>
      </c>
      <c r="K79" s="39"/>
    </row>
    <row r="80" spans="1:15" ht="12" customHeight="1">
      <c r="A80" s="39"/>
      <c r="E80" s="216" t="s">
        <v>122</v>
      </c>
      <c r="K80" s="39"/>
    </row>
    <row r="81" spans="1:11" ht="12" customHeight="1">
      <c r="A81" s="39"/>
      <c r="K81" s="39"/>
    </row>
    <row r="82" spans="1:11" ht="12" customHeight="1">
      <c r="A82" s="39"/>
      <c r="K82" s="39"/>
    </row>
    <row r="83" spans="1:11" ht="12" customHeight="1">
      <c r="A83" s="39"/>
      <c r="K83" s="39"/>
    </row>
    <row r="84" spans="1:11" ht="12" customHeight="1">
      <c r="A84" s="39"/>
      <c r="K84" s="39"/>
    </row>
    <row r="85" spans="1:11" ht="12" customHeight="1">
      <c r="A85" s="39"/>
      <c r="K85" s="39"/>
    </row>
    <row r="86" spans="1:11" ht="12" customHeight="1">
      <c r="A86" s="39"/>
      <c r="K86" s="39"/>
    </row>
    <row r="87" spans="1:11" ht="12" customHeight="1">
      <c r="A87" s="39"/>
      <c r="K87" s="39"/>
    </row>
    <row r="88" spans="1:11" ht="12" customHeight="1">
      <c r="A88" s="39"/>
      <c r="K88" s="39"/>
    </row>
    <row r="89" spans="1:11" ht="12" customHeight="1">
      <c r="A89" s="39"/>
      <c r="K89" s="39"/>
    </row>
    <row r="90" spans="1:11" ht="12" customHeight="1">
      <c r="A90" s="39"/>
      <c r="K90" s="39"/>
    </row>
    <row r="91" spans="1:11" ht="12" customHeight="1">
      <c r="A91" s="39"/>
      <c r="K91" s="39"/>
    </row>
    <row r="92" spans="1:11" ht="12" customHeight="1">
      <c r="A92" s="39"/>
      <c r="K92" s="39"/>
    </row>
    <row r="93" spans="1:11" ht="12" customHeight="1">
      <c r="A93" s="39"/>
      <c r="K93" s="39"/>
    </row>
    <row r="94" spans="1:11" ht="12" customHeight="1">
      <c r="A94" s="39"/>
      <c r="K94" s="39"/>
    </row>
    <row r="95" spans="1:11" ht="12" customHeight="1">
      <c r="A95" s="39"/>
      <c r="K95" s="39"/>
    </row>
    <row r="96" spans="1:11" ht="12" customHeight="1">
      <c r="A96" s="39"/>
      <c r="K96" s="39"/>
    </row>
    <row r="97" spans="1:11" ht="12" customHeight="1">
      <c r="A97" s="39"/>
      <c r="K97" s="39"/>
    </row>
    <row r="98" spans="1:11" ht="12" customHeight="1">
      <c r="A98" s="39"/>
      <c r="K98" s="39"/>
    </row>
    <row r="99" spans="1:11" ht="12" customHeight="1">
      <c r="A99" s="39"/>
      <c r="K99" s="39"/>
    </row>
    <row r="100" spans="1:11" ht="12" customHeight="1">
      <c r="A100" s="39"/>
      <c r="K100" s="39"/>
    </row>
    <row r="101" spans="1:11" ht="12" customHeight="1">
      <c r="A101" s="39"/>
      <c r="K101" s="39"/>
    </row>
    <row r="102" spans="1:11" ht="12" customHeight="1">
      <c r="A102" s="39"/>
      <c r="K102" s="39"/>
    </row>
    <row r="103" spans="1:11" ht="12" customHeight="1">
      <c r="A103" s="39"/>
      <c r="K103" s="39"/>
    </row>
    <row r="104" spans="1:11" ht="12" customHeight="1">
      <c r="A104" s="39"/>
      <c r="K104" s="39"/>
    </row>
    <row r="105" spans="1:11" ht="12" customHeight="1">
      <c r="A105" s="39"/>
      <c r="K105" s="39"/>
    </row>
    <row r="106" spans="1:11" ht="12" customHeight="1">
      <c r="A106" s="39"/>
      <c r="K106" s="39"/>
    </row>
    <row r="107" spans="1:11" ht="12" customHeight="1">
      <c r="A107" s="39"/>
      <c r="K107" s="39"/>
    </row>
    <row r="108" spans="1:11" ht="12" customHeight="1">
      <c r="A108" s="39"/>
      <c r="K108" s="39"/>
    </row>
    <row r="109" spans="1:11" ht="12" customHeight="1">
      <c r="A109" s="39"/>
      <c r="K109" s="39"/>
    </row>
    <row r="110" spans="1:11" ht="12" customHeight="1">
      <c r="A110" s="39"/>
      <c r="K110" s="39"/>
    </row>
    <row r="111" spans="1:11" ht="12" customHeight="1">
      <c r="A111" s="39"/>
      <c r="K111" s="39"/>
    </row>
    <row r="112" spans="1:11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4:15" s="39" customFormat="1" ht="12" customHeight="1">
      <c r="D1185" s="51"/>
      <c r="E1185" s="51"/>
      <c r="F1185" s="51"/>
      <c r="J1185" s="34"/>
      <c r="O1185" s="38"/>
    </row>
    <row r="1186" spans="4:15" s="39" customFormat="1" ht="12" customHeight="1">
      <c r="D1186" s="51"/>
      <c r="E1186" s="51"/>
      <c r="F1186" s="51"/>
      <c r="J1186" s="34"/>
      <c r="O1186" s="38"/>
    </row>
    <row r="1187" spans="4:15" s="39" customFormat="1" ht="12" customHeight="1">
      <c r="D1187" s="51"/>
      <c r="E1187" s="51"/>
      <c r="F1187" s="51"/>
      <c r="J1187" s="34"/>
      <c r="O1187" s="38"/>
    </row>
    <row r="1188" spans="4:15" s="39" customFormat="1" ht="12" customHeight="1">
      <c r="D1188" s="51"/>
      <c r="E1188" s="51"/>
      <c r="F1188" s="51"/>
      <c r="J1188" s="34"/>
      <c r="O1188" s="38"/>
    </row>
    <row r="1189" spans="4:15" s="39" customFormat="1" ht="12" customHeight="1">
      <c r="D1189" s="51"/>
      <c r="E1189" s="51"/>
      <c r="F1189" s="51"/>
      <c r="J1189" s="34"/>
      <c r="O1189" s="38"/>
    </row>
    <row r="1190" spans="4:15" s="39" customFormat="1" ht="12" customHeight="1">
      <c r="D1190" s="51"/>
      <c r="E1190" s="51"/>
      <c r="F1190" s="51"/>
      <c r="J1190" s="34"/>
      <c r="O1190" s="38"/>
    </row>
    <row r="1191" spans="4:15" s="39" customFormat="1" ht="12" customHeight="1">
      <c r="D1191" s="51"/>
      <c r="E1191" s="51"/>
      <c r="F1191" s="51"/>
      <c r="J1191" s="34"/>
      <c r="O1191" s="38"/>
    </row>
    <row r="1192" spans="4:15" s="39" customFormat="1" ht="12" customHeight="1">
      <c r="D1192" s="51"/>
      <c r="E1192" s="51"/>
      <c r="F1192" s="51"/>
      <c r="J1192" s="34"/>
      <c r="O1192" s="38"/>
    </row>
    <row r="1193" spans="4:15" s="39" customFormat="1" ht="12" customHeight="1">
      <c r="D1193" s="51"/>
      <c r="E1193" s="51"/>
      <c r="F1193" s="51"/>
      <c r="J1193" s="34"/>
      <c r="O1193" s="38"/>
    </row>
    <row r="1194" spans="4:15" s="39" customFormat="1" ht="12" customHeight="1">
      <c r="D1194" s="51"/>
      <c r="E1194" s="51"/>
      <c r="F1194" s="51"/>
      <c r="J1194" s="34"/>
      <c r="O1194" s="38"/>
    </row>
    <row r="1195" spans="4:15" s="39" customFormat="1" ht="12" customHeight="1">
      <c r="D1195" s="51"/>
      <c r="E1195" s="51"/>
      <c r="F1195" s="51"/>
      <c r="J1195" s="34"/>
      <c r="O1195" s="38"/>
    </row>
    <row r="1196" spans="4:15" s="39" customFormat="1" ht="12" customHeight="1">
      <c r="D1196" s="51"/>
      <c r="E1196" s="51"/>
      <c r="F1196" s="51"/>
      <c r="J1196" s="34"/>
      <c r="O1196" s="38"/>
    </row>
    <row r="1197" spans="4:15" s="39" customFormat="1" ht="12" customHeight="1">
      <c r="D1197" s="51"/>
      <c r="E1197" s="51"/>
      <c r="F1197" s="51"/>
      <c r="J1197" s="34"/>
      <c r="O1197" s="38"/>
    </row>
    <row r="1198" spans="4:15" s="39" customFormat="1" ht="12" customHeight="1">
      <c r="D1198" s="51"/>
      <c r="E1198" s="51"/>
      <c r="F1198" s="51"/>
      <c r="J1198" s="34"/>
      <c r="O1198" s="38"/>
    </row>
    <row r="1199" spans="4:15" s="39" customFormat="1" ht="12" customHeight="1">
      <c r="D1199" s="51"/>
      <c r="E1199" s="51"/>
      <c r="F1199" s="51"/>
      <c r="J1199" s="34"/>
      <c r="O1199" s="38"/>
    </row>
    <row r="1200" spans="4:15" s="39" customFormat="1" ht="12" customHeight="1">
      <c r="D1200" s="51"/>
      <c r="E1200" s="51"/>
      <c r="F1200" s="51"/>
      <c r="J1200" s="34"/>
      <c r="O1200" s="38"/>
    </row>
    <row r="1201" spans="4:15" s="39" customFormat="1" ht="12" customHeight="1">
      <c r="D1201" s="51"/>
      <c r="E1201" s="51"/>
      <c r="F1201" s="51"/>
      <c r="J1201" s="34"/>
      <c r="O1201" s="38"/>
    </row>
    <row r="1202" spans="4:15" s="39" customFormat="1" ht="12" customHeight="1">
      <c r="D1202" s="51"/>
      <c r="E1202" s="51"/>
      <c r="F1202" s="51"/>
      <c r="J1202" s="34"/>
      <c r="O1202" s="38"/>
    </row>
    <row r="1203" spans="4:15" s="39" customFormat="1" ht="12" customHeight="1">
      <c r="D1203" s="51"/>
      <c r="E1203" s="51"/>
      <c r="F1203" s="51"/>
      <c r="J1203" s="34"/>
      <c r="O1203" s="38"/>
    </row>
    <row r="1204" spans="4:15" s="39" customFormat="1" ht="12" customHeight="1">
      <c r="D1204" s="51"/>
      <c r="E1204" s="51"/>
      <c r="F1204" s="51"/>
      <c r="J1204" s="34"/>
      <c r="O1204" s="38"/>
    </row>
    <row r="1205" spans="4:15" s="39" customFormat="1" ht="12" customHeight="1">
      <c r="D1205" s="51"/>
      <c r="E1205" s="51"/>
      <c r="F1205" s="51"/>
      <c r="J1205" s="34"/>
      <c r="O1205" s="38"/>
    </row>
    <row r="1206" spans="4:15" s="39" customFormat="1" ht="12" customHeight="1">
      <c r="D1206" s="51"/>
      <c r="E1206" s="51"/>
      <c r="F1206" s="51"/>
      <c r="J1206" s="34"/>
      <c r="O1206" s="38"/>
    </row>
    <row r="1207" spans="4:15" s="39" customFormat="1" ht="12" customHeight="1">
      <c r="D1207" s="51"/>
      <c r="E1207" s="51"/>
      <c r="F1207" s="51"/>
      <c r="J1207" s="34"/>
      <c r="O1207" s="38"/>
    </row>
    <row r="1208" spans="4:15" s="39" customFormat="1" ht="12" customHeight="1">
      <c r="D1208" s="51"/>
      <c r="E1208" s="51"/>
      <c r="F1208" s="51"/>
      <c r="J1208" s="34"/>
      <c r="O1208" s="38"/>
    </row>
    <row r="1209" spans="4:15" s="39" customFormat="1" ht="12" customHeight="1">
      <c r="D1209" s="51"/>
      <c r="E1209" s="51"/>
      <c r="F1209" s="51"/>
      <c r="J1209" s="34"/>
      <c r="K1209" s="56"/>
      <c r="O1209" s="38"/>
    </row>
  </sheetData>
  <mergeCells count="2">
    <mergeCell ref="L3:N5"/>
    <mergeCell ref="A73:C73"/>
  </mergeCells>
  <phoneticPr fontId="2" type="noConversion"/>
  <printOptions horizontalCentered="1" verticalCentered="1"/>
  <pageMargins left="0.45" right="0.45" top="0.1" bottom="0.02" header="0.5" footer="0.5"/>
  <pageSetup scale="85" orientation="portrait" horizontalDpi="300" verticalDpi="300" r:id="rId1"/>
  <headerFooter alignWithMargins="0">
    <oddFooter>&amp;R13August2019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Rates</vt:lpstr>
      <vt:lpstr>YR 1</vt:lpstr>
      <vt:lpstr>YR 2</vt:lpstr>
      <vt:lpstr>YR 3</vt:lpstr>
      <vt:lpstr>YR 4</vt:lpstr>
      <vt:lpstr>YR 5</vt:lpstr>
      <vt:lpstr>Total Project</vt:lpstr>
      <vt:lpstr>'Total Project'!Print_Area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budgettemplate2018</dc:title>
  <dc:creator>CSTALVEY@mailbox.sc.edu</dc:creator>
  <cp:lastModifiedBy>Bridgman, Alysia</cp:lastModifiedBy>
  <cp:lastPrinted>2021-09-14T18:31:49Z</cp:lastPrinted>
  <dcterms:created xsi:type="dcterms:W3CDTF">2000-04-26T21:24:34Z</dcterms:created>
  <dcterms:modified xsi:type="dcterms:W3CDTF">2024-01-11T21:59:02Z</dcterms:modified>
</cp:coreProperties>
</file>