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e-Award\"/>
    </mc:Choice>
  </mc:AlternateContent>
  <xr:revisionPtr revIDLastSave="0" documentId="8_{2377F164-6483-4286-833E-3281C1F2D690}" xr6:coauthVersionLast="36" xr6:coauthVersionMax="36" xr10:uidLastSave="{00000000-0000-0000-0000-000000000000}"/>
  <bookViews>
    <workbookView xWindow="0" yWindow="0" windowWidth="26115" windowHeight="10350" activeTab="1" xr2:uid="{00000000-000D-0000-FFFF-FFFF00000000}"/>
  </bookViews>
  <sheets>
    <sheet name="Effort Converter" sheetId="19" r:id="rId1"/>
    <sheet name="Rates" sheetId="9" r:id="rId2"/>
    <sheet name="YR 1" sheetId="1" r:id="rId3"/>
    <sheet name="YR 2" sheetId="13" r:id="rId4"/>
    <sheet name="YR 3" sheetId="15" r:id="rId5"/>
    <sheet name="YR 4" sheetId="17" r:id="rId6"/>
    <sheet name="YR 5" sheetId="18" r:id="rId7"/>
    <sheet name="SUM OF 5 YRS" sheetId="4" r:id="rId8"/>
  </sheets>
  <definedNames>
    <definedName name="Modules">Rates!$L$2:$L$11</definedName>
    <definedName name="_xlnm.Print_Area" localSheetId="7">'SUM OF 5 YRS'!$A$1:$K$77</definedName>
    <definedName name="_xlnm.Print_Area" localSheetId="2">'YR 1'!$A$1:$U$80</definedName>
    <definedName name="_xlnm.Print_Area" localSheetId="3">'YR 2'!$A$1:$M$75</definedName>
    <definedName name="_xlnm.Print_Area" localSheetId="4">'YR 3'!$A$1:$M$75</definedName>
    <definedName name="_xlnm.Print_Area" localSheetId="5">'YR 4'!$A$1:$M$75</definedName>
    <definedName name="_xlnm.Print_Area" localSheetId="6">'YR 5'!$A$1:$M$75</definedName>
  </definedNames>
  <calcPr calcId="191029"/>
  <fileRecoveryPr autoRecover="0"/>
</workbook>
</file>

<file path=xl/calcChain.xml><?xml version="1.0" encoding="utf-8"?>
<calcChain xmlns="http://schemas.openxmlformats.org/spreadsheetml/2006/main">
  <c r="N76" i="4" l="1"/>
  <c r="N75" i="4"/>
  <c r="Q61" i="18"/>
  <c r="R61" i="18"/>
  <c r="S61" i="18"/>
  <c r="T61" i="18"/>
  <c r="P61" i="18"/>
  <c r="Q62" i="17"/>
  <c r="R62" i="17"/>
  <c r="S62" i="17"/>
  <c r="T62" i="17"/>
  <c r="P62" i="17"/>
  <c r="Q62" i="15"/>
  <c r="R62" i="15"/>
  <c r="S62" i="15"/>
  <c r="T62" i="15"/>
  <c r="P62" i="15"/>
  <c r="Q61" i="13"/>
  <c r="R61" i="13"/>
  <c r="S61" i="13"/>
  <c r="T61" i="13"/>
  <c r="P61" i="13"/>
  <c r="D22" i="15" l="1"/>
  <c r="D23" i="15"/>
  <c r="D24" i="15"/>
  <c r="D25" i="15"/>
  <c r="D26" i="15"/>
  <c r="D27" i="15"/>
  <c r="D28" i="15"/>
  <c r="K76" i="4"/>
  <c r="Q65" i="15" l="1"/>
  <c r="O57" i="4"/>
  <c r="P57" i="4"/>
  <c r="Q57" i="4"/>
  <c r="R57" i="4"/>
  <c r="O56" i="4"/>
  <c r="P56" i="4"/>
  <c r="Q56" i="4"/>
  <c r="R56" i="4"/>
  <c r="N57" i="4"/>
  <c r="N56" i="4"/>
  <c r="H35" i="4" l="1"/>
  <c r="H36" i="4"/>
  <c r="H37" i="4"/>
  <c r="B33" i="4"/>
  <c r="B34" i="4"/>
  <c r="B35" i="4"/>
  <c r="B36" i="4"/>
  <c r="B37" i="4"/>
  <c r="H33" i="4"/>
  <c r="H34" i="4"/>
  <c r="H32" i="4"/>
  <c r="B32" i="4"/>
  <c r="P65" i="1"/>
  <c r="P67" i="1" l="1"/>
  <c r="J29" i="1"/>
  <c r="K36" i="18"/>
  <c r="P54" i="18" s="1"/>
  <c r="K35" i="18"/>
  <c r="P53" i="18" s="1"/>
  <c r="H29" i="18"/>
  <c r="I29" i="18"/>
  <c r="J29" i="18"/>
  <c r="K36" i="15"/>
  <c r="P54" i="15" s="1"/>
  <c r="K36" i="17"/>
  <c r="P54" i="17" s="1"/>
  <c r="K35" i="17"/>
  <c r="P53" i="17" s="1"/>
  <c r="I29" i="17"/>
  <c r="H29" i="17"/>
  <c r="J29" i="17"/>
  <c r="K35" i="15"/>
  <c r="P53" i="15" s="1"/>
  <c r="J29" i="15"/>
  <c r="I29" i="15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F34" i="13" s="1"/>
  <c r="Q32" i="13"/>
  <c r="K36" i="13" l="1"/>
  <c r="P54" i="13" s="1"/>
  <c r="K35" i="13"/>
  <c r="P53" i="13" s="1"/>
  <c r="J29" i="13"/>
  <c r="I29" i="13"/>
  <c r="H29" i="13"/>
  <c r="O25" i="1"/>
  <c r="O26" i="1"/>
  <c r="O27" i="1"/>
  <c r="O28" i="1"/>
  <c r="K36" i="1"/>
  <c r="K35" i="1"/>
  <c r="P53" i="1" s="1"/>
  <c r="F34" i="1"/>
  <c r="K36" i="4" l="1"/>
  <c r="P54" i="1"/>
  <c r="H29" i="1"/>
  <c r="I29" i="1"/>
  <c r="D16" i="13"/>
  <c r="P65" i="15" l="1"/>
  <c r="R65" i="15"/>
  <c r="S65" i="15"/>
  <c r="T65" i="15"/>
  <c r="U64" i="15"/>
  <c r="P76" i="15" s="1"/>
  <c r="P77" i="15" s="1"/>
  <c r="P64" i="13"/>
  <c r="Q64" i="13"/>
  <c r="R64" i="13"/>
  <c r="S64" i="13"/>
  <c r="T64" i="13"/>
  <c r="U63" i="13"/>
  <c r="P75" i="13" s="1"/>
  <c r="P64" i="18"/>
  <c r="Q64" i="18"/>
  <c r="R64" i="18"/>
  <c r="S64" i="18"/>
  <c r="T64" i="18"/>
  <c r="U64" i="18"/>
  <c r="U63" i="18"/>
  <c r="P76" i="18" s="1"/>
  <c r="P77" i="18" s="1"/>
  <c r="U62" i="18"/>
  <c r="R20" i="18"/>
  <c r="R24" i="18"/>
  <c r="R23" i="18"/>
  <c r="R22" i="18"/>
  <c r="R21" i="18"/>
  <c r="R19" i="18"/>
  <c r="R18" i="18"/>
  <c r="R17" i="18"/>
  <c r="R16" i="18"/>
  <c r="R15" i="18"/>
  <c r="K67" i="18"/>
  <c r="K57" i="18"/>
  <c r="K51" i="18"/>
  <c r="K47" i="18"/>
  <c r="G47" i="4" s="1"/>
  <c r="P65" i="17"/>
  <c r="U64" i="17"/>
  <c r="P76" i="17" s="1"/>
  <c r="P77" i="17" s="1"/>
  <c r="Q65" i="17"/>
  <c r="R65" i="17"/>
  <c r="S65" i="17"/>
  <c r="T65" i="17"/>
  <c r="U65" i="17"/>
  <c r="U63" i="17"/>
  <c r="R24" i="17"/>
  <c r="R23" i="17"/>
  <c r="R22" i="17"/>
  <c r="R21" i="17"/>
  <c r="R20" i="17"/>
  <c r="R19" i="17"/>
  <c r="R18" i="17"/>
  <c r="R17" i="17"/>
  <c r="R16" i="17"/>
  <c r="R15" i="17"/>
  <c r="K67" i="17"/>
  <c r="K57" i="17"/>
  <c r="K51" i="17"/>
  <c r="K47" i="17"/>
  <c r="G46" i="4" s="1"/>
  <c r="K51" i="15"/>
  <c r="U65" i="15"/>
  <c r="U63" i="15"/>
  <c r="K67" i="15"/>
  <c r="K57" i="15"/>
  <c r="K47" i="15"/>
  <c r="G45" i="4" s="1"/>
  <c r="R15" i="15"/>
  <c r="Q15" i="15"/>
  <c r="Q15" i="17" s="1"/>
  <c r="R16" i="15"/>
  <c r="Q16" i="15"/>
  <c r="Q16" i="17" s="1"/>
  <c r="R17" i="15"/>
  <c r="R18" i="15"/>
  <c r="R19" i="15"/>
  <c r="R20" i="15"/>
  <c r="R21" i="15"/>
  <c r="R22" i="15"/>
  <c r="R23" i="15"/>
  <c r="R24" i="15"/>
  <c r="Q23" i="15"/>
  <c r="Q22" i="15"/>
  <c r="Q21" i="15"/>
  <c r="Q20" i="15"/>
  <c r="Q19" i="15"/>
  <c r="Q18" i="15"/>
  <c r="Q17" i="15"/>
  <c r="R24" i="13"/>
  <c r="R23" i="13"/>
  <c r="R22" i="13"/>
  <c r="R21" i="13"/>
  <c r="R20" i="13"/>
  <c r="R19" i="13"/>
  <c r="R18" i="13"/>
  <c r="R17" i="13"/>
  <c r="R16" i="13"/>
  <c r="P16" i="13" s="1"/>
  <c r="R15" i="13"/>
  <c r="P15" i="13" s="1"/>
  <c r="K15" i="13" s="1"/>
  <c r="P24" i="1"/>
  <c r="P23" i="1"/>
  <c r="P22" i="1"/>
  <c r="P21" i="1"/>
  <c r="K21" i="1" s="1"/>
  <c r="P20" i="1"/>
  <c r="P19" i="1"/>
  <c r="P18" i="1"/>
  <c r="K18" i="1" s="1"/>
  <c r="P17" i="1"/>
  <c r="P16" i="1"/>
  <c r="P15" i="1"/>
  <c r="P25" i="1"/>
  <c r="K25" i="1" s="1"/>
  <c r="P26" i="1"/>
  <c r="P27" i="1"/>
  <c r="K27" i="1" s="1"/>
  <c r="P28" i="1"/>
  <c r="K28" i="1" s="1"/>
  <c r="P30" i="1"/>
  <c r="K33" i="1" s="1"/>
  <c r="P51" i="1" s="1"/>
  <c r="P31" i="1"/>
  <c r="K34" i="1"/>
  <c r="P52" i="1" s="1"/>
  <c r="K37" i="1"/>
  <c r="S65" i="1"/>
  <c r="S67" i="1" s="1"/>
  <c r="T65" i="1"/>
  <c r="T67" i="1" s="1"/>
  <c r="P68" i="1"/>
  <c r="Q65" i="1"/>
  <c r="Q67" i="1" s="1"/>
  <c r="R65" i="1"/>
  <c r="R67" i="1" s="1"/>
  <c r="K67" i="1"/>
  <c r="K57" i="1"/>
  <c r="K51" i="1"/>
  <c r="K47" i="1"/>
  <c r="U64" i="1"/>
  <c r="P76" i="1" s="1"/>
  <c r="K67" i="13"/>
  <c r="P25" i="13"/>
  <c r="P26" i="13"/>
  <c r="P27" i="13"/>
  <c r="Q28" i="15"/>
  <c r="P30" i="13"/>
  <c r="K33" i="13" s="1"/>
  <c r="P51" i="13" s="1"/>
  <c r="Q31" i="15"/>
  <c r="K34" i="13"/>
  <c r="P52" i="13" s="1"/>
  <c r="K47" i="13"/>
  <c r="G44" i="4" s="1"/>
  <c r="K57" i="13"/>
  <c r="K51" i="13"/>
  <c r="U62" i="13"/>
  <c r="U64" i="13"/>
  <c r="U63" i="1"/>
  <c r="P11" i="19"/>
  <c r="Q11" i="19" s="1"/>
  <c r="M11" i="19"/>
  <c r="N11" i="19" s="1"/>
  <c r="K11" i="19"/>
  <c r="J11" i="19"/>
  <c r="G11" i="19"/>
  <c r="H11" i="19" s="1"/>
  <c r="D11" i="19"/>
  <c r="E11" i="19" s="1"/>
  <c r="B11" i="19"/>
  <c r="D73" i="4"/>
  <c r="D17" i="18"/>
  <c r="O38" i="18" s="1"/>
  <c r="D18" i="18"/>
  <c r="O39" i="18" s="1"/>
  <c r="D19" i="18"/>
  <c r="O40" i="18" s="1"/>
  <c r="D20" i="18"/>
  <c r="O41" i="18" s="1"/>
  <c r="D21" i="18"/>
  <c r="O42" i="18" s="1"/>
  <c r="D22" i="18"/>
  <c r="O43" i="18" s="1"/>
  <c r="D23" i="18"/>
  <c r="O44" i="18" s="1"/>
  <c r="D24" i="18"/>
  <c r="O45" i="18" s="1"/>
  <c r="D16" i="18"/>
  <c r="O37" i="18" s="1"/>
  <c r="D11" i="18"/>
  <c r="O36" i="18" s="1"/>
  <c r="D17" i="17"/>
  <c r="O38" i="17" s="1"/>
  <c r="D18" i="17"/>
  <c r="O39" i="17" s="1"/>
  <c r="D19" i="17"/>
  <c r="O40" i="17" s="1"/>
  <c r="D20" i="17"/>
  <c r="O41" i="17" s="1"/>
  <c r="D21" i="17"/>
  <c r="O42" i="17" s="1"/>
  <c r="D22" i="17"/>
  <c r="O43" i="17" s="1"/>
  <c r="D23" i="17"/>
  <c r="O44" i="17" s="1"/>
  <c r="D24" i="17"/>
  <c r="O45" i="17" s="1"/>
  <c r="D16" i="17"/>
  <c r="O37" i="17" s="1"/>
  <c r="D11" i="17"/>
  <c r="D15" i="17" s="1"/>
  <c r="O15" i="17" s="1"/>
  <c r="D17" i="15"/>
  <c r="O38" i="15" s="1"/>
  <c r="D18" i="15"/>
  <c r="O39" i="15" s="1"/>
  <c r="D19" i="15"/>
  <c r="O40" i="15" s="1"/>
  <c r="D20" i="15"/>
  <c r="O41" i="15" s="1"/>
  <c r="D21" i="15"/>
  <c r="O42" i="15" s="1"/>
  <c r="O43" i="15"/>
  <c r="O44" i="15"/>
  <c r="O45" i="15"/>
  <c r="D16" i="15"/>
  <c r="O16" i="15" s="1"/>
  <c r="D11" i="15"/>
  <c r="D15" i="15" s="1"/>
  <c r="O15" i="15" s="1"/>
  <c r="D17" i="13"/>
  <c r="O38" i="13" s="1"/>
  <c r="D18" i="13"/>
  <c r="O18" i="13" s="1"/>
  <c r="D19" i="13"/>
  <c r="O40" i="13" s="1"/>
  <c r="D20" i="13"/>
  <c r="O41" i="13" s="1"/>
  <c r="D21" i="13"/>
  <c r="O42" i="13" s="1"/>
  <c r="D22" i="13"/>
  <c r="O43" i="13" s="1"/>
  <c r="D23" i="13"/>
  <c r="O44" i="13" s="1"/>
  <c r="D24" i="13"/>
  <c r="O45" i="13" s="1"/>
  <c r="O37" i="13"/>
  <c r="D11" i="13"/>
  <c r="D15" i="13" s="1"/>
  <c r="O15" i="13" s="1"/>
  <c r="O38" i="1"/>
  <c r="O39" i="1"/>
  <c r="O40" i="1"/>
  <c r="O41" i="1"/>
  <c r="O42" i="1"/>
  <c r="O43" i="1"/>
  <c r="O44" i="1"/>
  <c r="O45" i="1"/>
  <c r="O37" i="1"/>
  <c r="O36" i="1"/>
  <c r="C12" i="9"/>
  <c r="C13" i="9" s="1"/>
  <c r="C14" i="9" s="1"/>
  <c r="K8" i="18"/>
  <c r="K8" i="17"/>
  <c r="K8" i="15"/>
  <c r="K8" i="13"/>
  <c r="H29" i="15"/>
  <c r="O18" i="1"/>
  <c r="O19" i="1"/>
  <c r="O20" i="1"/>
  <c r="O21" i="1"/>
  <c r="O22" i="1"/>
  <c r="O23" i="1"/>
  <c r="O24" i="1"/>
  <c r="O17" i="1"/>
  <c r="O16" i="1"/>
  <c r="O15" i="1"/>
  <c r="O49" i="18"/>
  <c r="O48" i="18"/>
  <c r="O47" i="18"/>
  <c r="O46" i="18"/>
  <c r="O49" i="15"/>
  <c r="O48" i="15"/>
  <c r="O47" i="15"/>
  <c r="O46" i="15"/>
  <c r="O49" i="13"/>
  <c r="O48" i="13"/>
  <c r="O47" i="13"/>
  <c r="O46" i="13"/>
  <c r="P32" i="1"/>
  <c r="O49" i="1"/>
  <c r="O48" i="1"/>
  <c r="O47" i="1"/>
  <c r="O46" i="1"/>
  <c r="H28" i="4"/>
  <c r="D28" i="4"/>
  <c r="H27" i="4"/>
  <c r="D27" i="4"/>
  <c r="H26" i="4"/>
  <c r="D26" i="4"/>
  <c r="J24" i="4"/>
  <c r="I24" i="4"/>
  <c r="H24" i="4"/>
  <c r="D24" i="4"/>
  <c r="J23" i="4"/>
  <c r="I23" i="4"/>
  <c r="H23" i="4"/>
  <c r="D23" i="4"/>
  <c r="J22" i="4"/>
  <c r="I22" i="4"/>
  <c r="H22" i="4"/>
  <c r="D22" i="4"/>
  <c r="J21" i="4"/>
  <c r="I21" i="4"/>
  <c r="H21" i="4"/>
  <c r="D21" i="4"/>
  <c r="J20" i="4"/>
  <c r="I20" i="4"/>
  <c r="H20" i="4"/>
  <c r="D20" i="4"/>
  <c r="J19" i="4"/>
  <c r="I19" i="4"/>
  <c r="H19" i="4"/>
  <c r="D19" i="4"/>
  <c r="J18" i="4"/>
  <c r="I18" i="4"/>
  <c r="H18" i="4"/>
  <c r="D18" i="4"/>
  <c r="J17" i="4"/>
  <c r="J15" i="4"/>
  <c r="J16" i="4"/>
  <c r="I17" i="4"/>
  <c r="H17" i="4"/>
  <c r="D17" i="4"/>
  <c r="I16" i="4"/>
  <c r="H16" i="4"/>
  <c r="D16" i="4"/>
  <c r="D71" i="18"/>
  <c r="D71" i="17"/>
  <c r="D71" i="15"/>
  <c r="D71" i="13"/>
  <c r="D71" i="1"/>
  <c r="D8" i="4"/>
  <c r="K68" i="4"/>
  <c r="D15" i="1"/>
  <c r="D15" i="4" s="1"/>
  <c r="K63" i="4"/>
  <c r="K64" i="4"/>
  <c r="K61" i="4"/>
  <c r="K62" i="4"/>
  <c r="P29" i="1"/>
  <c r="K32" i="1" s="1"/>
  <c r="P50" i="1" s="1"/>
  <c r="G43" i="4"/>
  <c r="K8" i="4"/>
  <c r="D11" i="4"/>
  <c r="H15" i="4"/>
  <c r="I15" i="4"/>
  <c r="D25" i="4"/>
  <c r="H25" i="4"/>
  <c r="K50" i="4"/>
  <c r="K51" i="4"/>
  <c r="K52" i="4"/>
  <c r="K54" i="4"/>
  <c r="K55" i="4"/>
  <c r="K56" i="4"/>
  <c r="K57" i="4"/>
  <c r="K58" i="4"/>
  <c r="D12" i="9"/>
  <c r="D13" i="9"/>
  <c r="D14" i="9"/>
  <c r="D15" i="9" s="1"/>
  <c r="D16" i="9" s="1"/>
  <c r="O16" i="13"/>
  <c r="B13" i="9" l="1"/>
  <c r="C15" i="9"/>
  <c r="B14" i="9"/>
  <c r="P36" i="1"/>
  <c r="K15" i="1"/>
  <c r="P44" i="1"/>
  <c r="K23" i="1"/>
  <c r="P47" i="1"/>
  <c r="K26" i="1"/>
  <c r="P38" i="1"/>
  <c r="K17" i="1"/>
  <c r="P40" i="1"/>
  <c r="K19" i="1"/>
  <c r="P37" i="1"/>
  <c r="K16" i="1"/>
  <c r="P41" i="1"/>
  <c r="K20" i="1"/>
  <c r="P45" i="1"/>
  <c r="K24" i="1"/>
  <c r="P43" i="1"/>
  <c r="K22" i="1"/>
  <c r="P37" i="13"/>
  <c r="K16" i="13"/>
  <c r="J29" i="4"/>
  <c r="T66" i="13"/>
  <c r="T67" i="15" s="1"/>
  <c r="S66" i="13"/>
  <c r="S67" i="15" s="1"/>
  <c r="R66" i="13"/>
  <c r="R67" i="15" s="1"/>
  <c r="Q66" i="13"/>
  <c r="Q67" i="15" s="1"/>
  <c r="P66" i="13"/>
  <c r="P67" i="15" s="1"/>
  <c r="P67" i="17" s="1"/>
  <c r="U62" i="15"/>
  <c r="U61" i="13"/>
  <c r="P55" i="1"/>
  <c r="H29" i="4"/>
  <c r="I29" i="4"/>
  <c r="U62" i="17"/>
  <c r="U61" i="18"/>
  <c r="P76" i="13"/>
  <c r="S68" i="1"/>
  <c r="S69" i="1" s="1"/>
  <c r="U62" i="1"/>
  <c r="K49" i="4"/>
  <c r="U65" i="1"/>
  <c r="P69" i="1"/>
  <c r="P77" i="1"/>
  <c r="N77" i="4" s="1"/>
  <c r="P39" i="1"/>
  <c r="O19" i="18"/>
  <c r="O17" i="13"/>
  <c r="O16" i="17"/>
  <c r="O58" i="4"/>
  <c r="O17" i="15"/>
  <c r="O20" i="17"/>
  <c r="O17" i="18"/>
  <c r="R58" i="4"/>
  <c r="O37" i="15"/>
  <c r="O23" i="13"/>
  <c r="O23" i="17"/>
  <c r="P58" i="4"/>
  <c r="O21" i="15"/>
  <c r="O21" i="18"/>
  <c r="N58" i="4"/>
  <c r="O16" i="18"/>
  <c r="O19" i="17"/>
  <c r="P32" i="13"/>
  <c r="K37" i="13" s="1"/>
  <c r="P55" i="13" s="1"/>
  <c r="O21" i="17"/>
  <c r="O19" i="15"/>
  <c r="O23" i="15"/>
  <c r="O17" i="17"/>
  <c r="P36" i="13"/>
  <c r="O39" i="13"/>
  <c r="O24" i="15"/>
  <c r="O22" i="17"/>
  <c r="O24" i="18"/>
  <c r="O20" i="15"/>
  <c r="K59" i="4"/>
  <c r="K53" i="4"/>
  <c r="Q58" i="4"/>
  <c r="O20" i="18"/>
  <c r="O22" i="13"/>
  <c r="O18" i="17"/>
  <c r="O18" i="18"/>
  <c r="O22" i="15"/>
  <c r="O22" i="18"/>
  <c r="P24" i="13"/>
  <c r="O24" i="13"/>
  <c r="O20" i="13"/>
  <c r="O24" i="17"/>
  <c r="O18" i="15"/>
  <c r="P18" i="13"/>
  <c r="P20" i="13"/>
  <c r="O21" i="13"/>
  <c r="O19" i="13"/>
  <c r="O36" i="17"/>
  <c r="O36" i="15"/>
  <c r="K35" i="4"/>
  <c r="P29" i="13"/>
  <c r="K32" i="13" s="1"/>
  <c r="P50" i="13" s="1"/>
  <c r="P31" i="13"/>
  <c r="P17" i="13"/>
  <c r="K17" i="13" s="1"/>
  <c r="K69" i="4"/>
  <c r="Q16" i="18"/>
  <c r="P16" i="18" s="1"/>
  <c r="P16" i="17"/>
  <c r="P16" i="15"/>
  <c r="Q15" i="18"/>
  <c r="P15" i="18" s="1"/>
  <c r="K15" i="18" s="1"/>
  <c r="P15" i="17"/>
  <c r="K15" i="17" s="1"/>
  <c r="P15" i="15"/>
  <c r="K15" i="15" s="1"/>
  <c r="O23" i="18"/>
  <c r="Q32" i="15"/>
  <c r="Q31" i="17"/>
  <c r="F34" i="17" s="1"/>
  <c r="K34" i="17" s="1"/>
  <c r="P52" i="17" s="1"/>
  <c r="P31" i="15"/>
  <c r="Q30" i="15"/>
  <c r="Q29" i="15"/>
  <c r="P28" i="15"/>
  <c r="K28" i="15" s="1"/>
  <c r="Q28" i="17"/>
  <c r="P28" i="13"/>
  <c r="P49" i="1"/>
  <c r="K27" i="13"/>
  <c r="P48" i="13"/>
  <c r="Q27" i="15"/>
  <c r="P48" i="1"/>
  <c r="K26" i="13"/>
  <c r="P47" i="13"/>
  <c r="Q26" i="15"/>
  <c r="P46" i="13"/>
  <c r="K25" i="13"/>
  <c r="Q25" i="15"/>
  <c r="P46" i="1"/>
  <c r="Q24" i="15"/>
  <c r="Q23" i="17"/>
  <c r="P23" i="15"/>
  <c r="K23" i="15" s="1"/>
  <c r="P23" i="13"/>
  <c r="K23" i="13" s="1"/>
  <c r="Q22" i="17"/>
  <c r="P22" i="15"/>
  <c r="K22" i="15" s="1"/>
  <c r="P22" i="13"/>
  <c r="K22" i="13" s="1"/>
  <c r="Q21" i="17"/>
  <c r="P21" i="15"/>
  <c r="K21" i="15" s="1"/>
  <c r="P42" i="1"/>
  <c r="P21" i="13"/>
  <c r="K21" i="13" s="1"/>
  <c r="Q20" i="17"/>
  <c r="P20" i="15"/>
  <c r="K20" i="15" s="1"/>
  <c r="Q19" i="17"/>
  <c r="P19" i="15"/>
  <c r="K19" i="15" s="1"/>
  <c r="P19" i="13"/>
  <c r="K19" i="13" s="1"/>
  <c r="Q18" i="17"/>
  <c r="P18" i="15"/>
  <c r="K18" i="15" s="1"/>
  <c r="Q17" i="17"/>
  <c r="P17" i="15"/>
  <c r="K17" i="15" s="1"/>
  <c r="O36" i="13"/>
  <c r="D15" i="18"/>
  <c r="O15" i="18" s="1"/>
  <c r="B15" i="9" l="1"/>
  <c r="C16" i="9"/>
  <c r="B16" i="9" s="1"/>
  <c r="P45" i="13"/>
  <c r="K24" i="13"/>
  <c r="P37" i="18"/>
  <c r="K16" i="18"/>
  <c r="P37" i="15"/>
  <c r="K16" i="15"/>
  <c r="P41" i="13"/>
  <c r="K20" i="13"/>
  <c r="P37" i="17"/>
  <c r="K16" i="17"/>
  <c r="P39" i="13"/>
  <c r="K18" i="13"/>
  <c r="P66" i="18"/>
  <c r="T67" i="17"/>
  <c r="T66" i="18" s="1"/>
  <c r="S67" i="17"/>
  <c r="S66" i="18" s="1"/>
  <c r="R67" i="17"/>
  <c r="R66" i="18" s="1"/>
  <c r="Q67" i="17"/>
  <c r="Q66" i="18" s="1"/>
  <c r="T67" i="13"/>
  <c r="Q67" i="13"/>
  <c r="S67" i="13"/>
  <c r="S68" i="13" s="1"/>
  <c r="R67" i="13"/>
  <c r="S58" i="4"/>
  <c r="T68" i="1"/>
  <c r="T69" i="1" s="1"/>
  <c r="R68" i="1"/>
  <c r="R69" i="1" s="1"/>
  <c r="F34" i="15"/>
  <c r="K34" i="15" s="1"/>
  <c r="P52" i="15" s="1"/>
  <c r="U67" i="1"/>
  <c r="K63" i="1" s="1"/>
  <c r="Q68" i="1"/>
  <c r="P56" i="1"/>
  <c r="K39" i="1" s="1"/>
  <c r="K29" i="1"/>
  <c r="K38" i="1" s="1"/>
  <c r="P38" i="13"/>
  <c r="P36" i="15"/>
  <c r="P36" i="17"/>
  <c r="P36" i="18"/>
  <c r="P32" i="15"/>
  <c r="K37" i="15" s="1"/>
  <c r="P55" i="15" s="1"/>
  <c r="Q32" i="17"/>
  <c r="P31" i="17"/>
  <c r="Q31" i="18"/>
  <c r="P30" i="15"/>
  <c r="K33" i="15" s="1"/>
  <c r="P51" i="15" s="1"/>
  <c r="Q30" i="17"/>
  <c r="P29" i="15"/>
  <c r="K32" i="15" s="1"/>
  <c r="P50" i="15" s="1"/>
  <c r="Q29" i="17"/>
  <c r="K28" i="13"/>
  <c r="P49" i="13"/>
  <c r="P28" i="17"/>
  <c r="K28" i="17" s="1"/>
  <c r="Q28" i="18"/>
  <c r="P28" i="18" s="1"/>
  <c r="K28" i="18" s="1"/>
  <c r="P49" i="15"/>
  <c r="P27" i="15"/>
  <c r="K27" i="15" s="1"/>
  <c r="Q27" i="17"/>
  <c r="P26" i="15"/>
  <c r="K26" i="15" s="1"/>
  <c r="Q26" i="17"/>
  <c r="P25" i="15"/>
  <c r="K25" i="15" s="1"/>
  <c r="Q25" i="17"/>
  <c r="Q24" i="17"/>
  <c r="P24" i="15"/>
  <c r="K24" i="15" s="1"/>
  <c r="P44" i="13"/>
  <c r="P44" i="15"/>
  <c r="P23" i="17"/>
  <c r="K23" i="17" s="1"/>
  <c r="Q23" i="18"/>
  <c r="P23" i="18" s="1"/>
  <c r="K23" i="18" s="1"/>
  <c r="P43" i="13"/>
  <c r="P43" i="15"/>
  <c r="P22" i="17"/>
  <c r="K22" i="17" s="1"/>
  <c r="Q22" i="18"/>
  <c r="P22" i="18" s="1"/>
  <c r="K22" i="18" s="1"/>
  <c r="P42" i="15"/>
  <c r="P42" i="13"/>
  <c r="P21" i="17"/>
  <c r="K21" i="17" s="1"/>
  <c r="Q21" i="18"/>
  <c r="P21" i="18" s="1"/>
  <c r="K21" i="18" s="1"/>
  <c r="P41" i="15"/>
  <c r="Q20" i="18"/>
  <c r="P20" i="18" s="1"/>
  <c r="P20" i="17"/>
  <c r="K20" i="17" s="1"/>
  <c r="P40" i="13"/>
  <c r="P40" i="15"/>
  <c r="Q19" i="18"/>
  <c r="P19" i="18" s="1"/>
  <c r="K19" i="18" s="1"/>
  <c r="P19" i="17"/>
  <c r="K19" i="17" s="1"/>
  <c r="P39" i="15"/>
  <c r="Q18" i="18"/>
  <c r="P18" i="18" s="1"/>
  <c r="K18" i="18" s="1"/>
  <c r="P18" i="17"/>
  <c r="K18" i="17" s="1"/>
  <c r="P38" i="15"/>
  <c r="Q17" i="18"/>
  <c r="P17" i="18" s="1"/>
  <c r="K17" i="18" s="1"/>
  <c r="P17" i="17"/>
  <c r="K17" i="17" s="1"/>
  <c r="P41" i="18" l="1"/>
  <c r="K20" i="18"/>
  <c r="P31" i="18"/>
  <c r="F34" i="18"/>
  <c r="T68" i="13"/>
  <c r="R68" i="13"/>
  <c r="Q69" i="1"/>
  <c r="U68" i="1"/>
  <c r="P56" i="13"/>
  <c r="K29" i="13"/>
  <c r="K16" i="4"/>
  <c r="K15" i="4"/>
  <c r="Q32" i="18"/>
  <c r="P32" i="17"/>
  <c r="K37" i="17" s="1"/>
  <c r="P55" i="17" s="1"/>
  <c r="P30" i="17"/>
  <c r="K33" i="17" s="1"/>
  <c r="P51" i="17" s="1"/>
  <c r="Q30" i="18"/>
  <c r="P30" i="18" s="1"/>
  <c r="K33" i="18" s="1"/>
  <c r="P51" i="18" s="1"/>
  <c r="Q29" i="18"/>
  <c r="P29" i="17"/>
  <c r="K32" i="17" s="1"/>
  <c r="P50" i="17" s="1"/>
  <c r="P49" i="18"/>
  <c r="P49" i="17"/>
  <c r="P27" i="17"/>
  <c r="K27" i="17" s="1"/>
  <c r="Q27" i="18"/>
  <c r="P27" i="18" s="1"/>
  <c r="K27" i="18" s="1"/>
  <c r="P48" i="15"/>
  <c r="P26" i="17"/>
  <c r="K26" i="17" s="1"/>
  <c r="Q26" i="18"/>
  <c r="P26" i="18" s="1"/>
  <c r="K26" i="18" s="1"/>
  <c r="P47" i="15"/>
  <c r="P46" i="15"/>
  <c r="P25" i="17"/>
  <c r="K25" i="17" s="1"/>
  <c r="Q25" i="18"/>
  <c r="P25" i="18" s="1"/>
  <c r="K25" i="18" s="1"/>
  <c r="P24" i="17"/>
  <c r="K24" i="17" s="1"/>
  <c r="Q24" i="18"/>
  <c r="P24" i="18" s="1"/>
  <c r="K24" i="18" s="1"/>
  <c r="P45" i="15"/>
  <c r="P44" i="18"/>
  <c r="P44" i="17"/>
  <c r="P43" i="18"/>
  <c r="P43" i="17"/>
  <c r="P42" i="18"/>
  <c r="P42" i="17"/>
  <c r="P41" i="17"/>
  <c r="P40" i="17"/>
  <c r="P40" i="18"/>
  <c r="P39" i="17"/>
  <c r="P39" i="18"/>
  <c r="P38" i="17"/>
  <c r="P38" i="18"/>
  <c r="Q59" i="4" l="1"/>
  <c r="S68" i="17"/>
  <c r="S69" i="17" s="1"/>
  <c r="R68" i="17"/>
  <c r="R69" i="17" s="1"/>
  <c r="T68" i="17"/>
  <c r="T69" i="17" s="1"/>
  <c r="K39" i="13"/>
  <c r="T68" i="15"/>
  <c r="T69" i="15" s="1"/>
  <c r="P59" i="4"/>
  <c r="K33" i="4"/>
  <c r="P56" i="15"/>
  <c r="K39" i="15" s="1"/>
  <c r="K29" i="15"/>
  <c r="K64" i="1"/>
  <c r="P78" i="1" s="1"/>
  <c r="U69" i="1"/>
  <c r="K28" i="4"/>
  <c r="K20" i="4"/>
  <c r="K18" i="4"/>
  <c r="K22" i="4"/>
  <c r="K23" i="4"/>
  <c r="K21" i="4"/>
  <c r="K19" i="4"/>
  <c r="P32" i="18"/>
  <c r="K37" i="18" s="1"/>
  <c r="P29" i="18"/>
  <c r="K32" i="18" s="1"/>
  <c r="P50" i="18" s="1"/>
  <c r="K34" i="18"/>
  <c r="P52" i="18" s="1"/>
  <c r="P48" i="18"/>
  <c r="P48" i="17"/>
  <c r="P47" i="18"/>
  <c r="P47" i="17"/>
  <c r="P46" i="18"/>
  <c r="P46" i="17"/>
  <c r="P45" i="18"/>
  <c r="P45" i="17"/>
  <c r="K17" i="4"/>
  <c r="S67" i="18" l="1"/>
  <c r="S68" i="18" s="1"/>
  <c r="T67" i="18"/>
  <c r="T68" i="18" s="1"/>
  <c r="R59" i="4"/>
  <c r="K29" i="18"/>
  <c r="K38" i="18" s="1"/>
  <c r="P55" i="18"/>
  <c r="P56" i="18" s="1"/>
  <c r="K37" i="4"/>
  <c r="P56" i="17"/>
  <c r="K39" i="17" s="1"/>
  <c r="R67" i="18"/>
  <c r="R68" i="18" s="1"/>
  <c r="K32" i="4"/>
  <c r="K29" i="17"/>
  <c r="K68" i="1"/>
  <c r="K65" i="1"/>
  <c r="K25" i="4"/>
  <c r="K24" i="4"/>
  <c r="K26" i="4"/>
  <c r="K27" i="4"/>
  <c r="K34" i="4"/>
  <c r="K29" i="4" l="1"/>
  <c r="K38" i="4" s="1"/>
  <c r="K39" i="18"/>
  <c r="K39" i="4"/>
  <c r="K40" i="4" l="1"/>
  <c r="K40" i="1" l="1"/>
  <c r="K69" i="1" s="1"/>
  <c r="K78" i="1" l="1"/>
  <c r="F71" i="1"/>
  <c r="K71" i="1" l="1"/>
  <c r="Q11" i="1"/>
  <c r="N64" i="4"/>
  <c r="K72" i="1" l="1"/>
  <c r="K73" i="1" s="1"/>
  <c r="K75" i="1" s="1"/>
  <c r="K38" i="13"/>
  <c r="K40" i="13" s="1"/>
  <c r="K38" i="15" l="1"/>
  <c r="K40" i="15" l="1"/>
  <c r="K38" i="17"/>
  <c r="K40" i="17" s="1"/>
  <c r="K40" i="18" l="1"/>
  <c r="S68" i="15" l="1"/>
  <c r="S69" i="15" s="1"/>
  <c r="R68" i="15"/>
  <c r="R69" i="15" s="1"/>
  <c r="P79" i="1" l="1"/>
  <c r="Q68" i="15"/>
  <c r="Q68" i="13"/>
  <c r="P80" i="1" l="1"/>
  <c r="O59" i="4"/>
  <c r="Q69" i="15"/>
  <c r="Q68" i="17" l="1"/>
  <c r="Q69" i="17" s="1"/>
  <c r="Q67" i="18"/>
  <c r="Q68" i="18" s="1"/>
  <c r="P67" i="13"/>
  <c r="U67" i="13" s="1"/>
  <c r="K64" i="13" s="1"/>
  <c r="U66" i="13"/>
  <c r="K63" i="13" s="1"/>
  <c r="P68" i="15"/>
  <c r="U68" i="15" s="1"/>
  <c r="K64" i="15" s="1"/>
  <c r="P78" i="15" s="1"/>
  <c r="P79" i="15" s="1"/>
  <c r="P80" i="15" s="1"/>
  <c r="P69" i="15" l="1"/>
  <c r="U69" i="15" s="1"/>
  <c r="K68" i="13"/>
  <c r="K69" i="13" s="1"/>
  <c r="K65" i="13"/>
  <c r="P77" i="13"/>
  <c r="N59" i="4"/>
  <c r="P68" i="13"/>
  <c r="U68" i="13" s="1"/>
  <c r="U67" i="15"/>
  <c r="K63" i="15" s="1"/>
  <c r="U66" i="18" l="1"/>
  <c r="K63" i="18" s="1"/>
  <c r="P67" i="18"/>
  <c r="U67" i="18" s="1"/>
  <c r="K64" i="18" s="1"/>
  <c r="P78" i="18" s="1"/>
  <c r="P79" i="18" s="1"/>
  <c r="P80" i="18" s="1"/>
  <c r="P78" i="13"/>
  <c r="P68" i="17"/>
  <c r="U68" i="17" s="1"/>
  <c r="K64" i="17" s="1"/>
  <c r="U67" i="17"/>
  <c r="K63" i="17" s="1"/>
  <c r="K65" i="15"/>
  <c r="K68" i="15"/>
  <c r="K69" i="15" s="1"/>
  <c r="F71" i="13"/>
  <c r="K78" i="13"/>
  <c r="P68" i="18" l="1"/>
  <c r="U68" i="18" s="1"/>
  <c r="K71" i="13"/>
  <c r="F71" i="15"/>
  <c r="K71" i="15" s="1"/>
  <c r="K72" i="15" s="1"/>
  <c r="K73" i="15" s="1"/>
  <c r="K75" i="15" s="1"/>
  <c r="K78" i="15"/>
  <c r="K68" i="18"/>
  <c r="K69" i="18" s="1"/>
  <c r="K65" i="18"/>
  <c r="P78" i="17"/>
  <c r="K66" i="4"/>
  <c r="P69" i="17"/>
  <c r="U69" i="17" s="1"/>
  <c r="Q10" i="13"/>
  <c r="N65" i="4"/>
  <c r="K68" i="17"/>
  <c r="K69" i="17" s="1"/>
  <c r="K65" i="17"/>
  <c r="P79" i="13"/>
  <c r="K65" i="4"/>
  <c r="P79" i="17" l="1"/>
  <c r="N78" i="4"/>
  <c r="K77" i="17"/>
  <c r="F71" i="17"/>
  <c r="K71" i="17" s="1"/>
  <c r="K72" i="17" s="1"/>
  <c r="K73" i="17" s="1"/>
  <c r="K75" i="17" s="1"/>
  <c r="N66" i="4"/>
  <c r="Q10" i="15"/>
  <c r="K67" i="4"/>
  <c r="K70" i="4" s="1"/>
  <c r="K71" i="4" s="1"/>
  <c r="K78" i="18"/>
  <c r="F71" i="18"/>
  <c r="K71" i="18" s="1"/>
  <c r="K72" i="18" s="1"/>
  <c r="K73" i="18" s="1"/>
  <c r="K75" i="18" s="1"/>
  <c r="K72" i="13"/>
  <c r="K73" i="13" s="1"/>
  <c r="K75" i="13" s="1"/>
  <c r="P80" i="17" l="1"/>
  <c r="N80" i="4" s="1"/>
  <c r="N79" i="4"/>
  <c r="L77" i="4"/>
  <c r="F73" i="4"/>
  <c r="G73" i="4"/>
  <c r="N68" i="4"/>
  <c r="Q11" i="18"/>
  <c r="K73" i="4"/>
  <c r="K74" i="4" s="1"/>
  <c r="K75" i="4" s="1"/>
  <c r="K77" i="4" s="1"/>
  <c r="N67" i="4"/>
  <c r="Q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D11" authorId="0" shapeId="0" xr:uid="{D37504FD-AAFD-47F3-8F7C-AA8794943D86}">
      <text>
        <r>
          <rPr>
            <b/>
            <sz val="9"/>
            <color indexed="81"/>
            <rFont val="Tahoma"/>
            <family val="2"/>
          </rPr>
          <t>Creator:
Start here
List personnel below 
Add salaries in column Q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63EB49F6-A308-4DE4-A55E-45DE804610D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Set Hourly Rate on RATES Tab</t>
        </r>
      </text>
    </comment>
    <comment ref="K63" authorId="0" shapeId="0" xr:uid="{172AA621-B4E7-493B-8C23-D902B83E2613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</t>
        </r>
      </text>
    </comment>
    <comment ref="P63" authorId="0" shapeId="0" xr:uid="{E018F623-29A9-4A1C-8D70-F470B27E8C1F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Enter the sub's direct cost for the 1st year.</t>
        </r>
      </text>
    </comment>
    <comment ref="P64" authorId="0" shapeId="0" xr:uid="{6B826504-4A5F-40A4-B8D6-7029F4802C28}">
      <text>
        <r>
          <rPr>
            <b/>
            <sz val="9"/>
            <color indexed="81"/>
            <rFont val="Tahoma"/>
            <family val="2"/>
          </rPr>
          <t xml:space="preserve">Creator:
</t>
        </r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0" shapeId="0" xr:uid="{0670FD66-66F6-4225-B65F-7222252BB74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We use the 1st $25000 of the subcontract's budget to calculate our own IDC.  Only enter up to $25k. If this does not meet the $25000 cap, then continue on year 2 and so on until reaching $25000 cumulatively.  </t>
        </r>
      </text>
    </comment>
    <comment ref="P67" authorId="0" shapeId="0" xr:uid="{E98F01F0-33BD-4194-B135-3FDF92E55B03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If the Sub's total budget is over $25000, this should show only $25000.  If the Sub's total is under $25000, this should show that full amount. </t>
        </r>
      </text>
    </comment>
    <comment ref="U67" authorId="0" shapeId="0" xr:uid="{EB933AD9-A0CD-4C61-A48D-C9698EDEDF15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These numbers will transfer to column K. </t>
        </r>
      </text>
    </comment>
    <comment ref="P68" authorId="0" shapeId="0" xr:uid="{402985B0-B2DC-469D-A9E5-26319ED0608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Amount of sub's budget remaining after IDC calculations.</t>
        </r>
      </text>
    </comment>
    <comment ref="U69" authorId="0" shapeId="0" xr:uid="{0557BCB3-72F7-45E1-8DF4-4EF93B14CD8A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Matches K65</t>
        </r>
      </text>
    </comment>
    <comment ref="F71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MTDC</t>
        </r>
      </text>
    </comment>
    <comment ref="O74" authorId="1" shapeId="0" xr:uid="{D4200042-ECD8-43AE-8775-516610C28CBA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All the numbers you need for the Modular budget forms in Cayuse and Assist are in this box. </t>
        </r>
      </text>
    </comment>
    <comment ref="P75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Modules are in increments of $25,000.  Pick the module closest to your direct cost.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9BDD1307-D42E-4398-A0EA-F2AE8349049B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Enter the sub's direct cost for the 2nd year.</t>
        </r>
      </text>
    </comment>
    <comment ref="K63" authorId="1" shapeId="0" xr:uid="{B2808A01-5BA3-4BCC-95B4-E0787E88BD79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  <comment ref="P63" authorId="0" shapeId="0" xr:uid="{491989B8-E1C1-4236-B171-D7C4714693D6}">
      <text>
        <r>
          <rPr>
            <b/>
            <sz val="9"/>
            <color indexed="81"/>
            <rFont val="Tahoma"/>
            <family val="2"/>
          </rPr>
          <t xml:space="preserve">Creator:
</t>
        </r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59FDB51E-3949-461F-A5E9-23E8E0C14A44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If the amount used in 1st year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9CC4F6BE-1645-494E-B396-393EFAB4C195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If the amount used in the 1st year did not reach $25k, this year's budget is utilized up to $25k.</t>
        </r>
      </text>
    </comment>
    <comment ref="U66" authorId="0" shapeId="0" xr:uid="{81BE04AF-1145-4085-990D-27B7FBCABC1D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These numbers will transfer to column K. </t>
        </r>
      </text>
    </comment>
    <comment ref="P67" authorId="0" shapeId="0" xr:uid="{3186083C-26E7-4C9F-B16F-D99B2EE5CF14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Amount of sub's budget remaining after IDC calculations.</t>
        </r>
      </text>
    </comment>
    <comment ref="U68" authorId="0" shapeId="0" xr:uid="{DA548A2B-4D8B-405E-BD3C-41B6D4A01874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Matches K65</t>
        </r>
      </text>
    </comment>
    <comment ref="O73" authorId="1" shapeId="0" xr:uid="{A81EFFEA-8092-4B56-8742-E10E0FA47FF1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All the numbers you need for the Modular budget forms in Cayuse and Assist are in this box. </t>
        </r>
      </text>
    </comment>
    <comment ref="P74" authorId="1" shapeId="0" xr:uid="{7F04846C-7F18-4FBB-939A-4DDF1E7D4C38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Modules are in increments of $25,000.  Pick the module closest to your direct cost.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  <author>Charlotte Stalvey</author>
  </authors>
  <commentList>
    <comment ref="K63" authorId="0" shapeId="0" xr:uid="{59FA5981-2CD6-4C1B-A516-C9A82C5AD6AD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  <comment ref="P63" authorId="1" shapeId="0" xr:uid="{EAB2BB46-D012-46D9-9195-1D6E7067258D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Enter the sub's direct cost for the 3rd year.</t>
        </r>
      </text>
    </comment>
    <comment ref="P64" authorId="1" shapeId="0" xr:uid="{3F01E02C-C277-47CD-B2C3-452B5E9B5D64}">
      <text>
        <r>
          <rPr>
            <b/>
            <sz val="9"/>
            <color indexed="81"/>
            <rFont val="Tahoma"/>
            <family val="2"/>
          </rPr>
          <t xml:space="preserve">Creator:
</t>
        </r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1" shapeId="0" xr:uid="{1377B526-BCAF-40FD-899C-E87DFF2AA666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If the amount used in past years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7" authorId="1" shapeId="0" xr:uid="{C974EA9D-1E26-43B6-B306-7A0EDAE4AF98}">
      <text>
        <r>
          <rPr>
            <b/>
            <sz val="9"/>
            <color indexed="81"/>
            <rFont val="Tahoma"/>
            <family val="2"/>
          </rPr>
          <t xml:space="preserve">Creator:
</t>
        </r>
        <r>
          <rPr>
            <sz val="9"/>
            <color indexed="81"/>
            <rFont val="Tahoma"/>
            <family val="2"/>
          </rPr>
          <t>If the amount used in the past years did not reach $25k, this year's budget is utilized up to $25k.</t>
        </r>
      </text>
    </comment>
    <comment ref="U67" authorId="1" shapeId="0" xr:uid="{761BB2DE-D8F5-4745-8689-DAF9B24439EA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These numbers will transfer to column K. </t>
        </r>
      </text>
    </comment>
    <comment ref="P68" authorId="1" shapeId="0" xr:uid="{0F9F7581-B4D8-4123-9CF3-0A424B18738C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Amount of sub's budget remaining after IDC calculations.</t>
        </r>
      </text>
    </comment>
    <comment ref="U69" authorId="1" shapeId="0" xr:uid="{32E69228-C280-4EA5-AAB2-02C4878083E3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Matches K65</t>
        </r>
      </text>
    </comment>
    <comment ref="O74" authorId="0" shapeId="0" xr:uid="{8C6F7B8D-A0C7-49DC-A6F4-B672AE6A332B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All the numbers you need for the Modular budget forms in Cayuse and Assist are in this box. </t>
        </r>
      </text>
    </comment>
    <comment ref="P7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Modules are in increments of $25,000.  Pick the module closest to your direct cost.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cstalvey</author>
    <author>Charlotte Stalvey</author>
  </authors>
  <commentList>
    <comment ref="K63" authorId="0" shapeId="0" xr:uid="{C81369C0-262C-4241-B2DB-5DA541BB265D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  <comment ref="P63" authorId="1" shapeId="0" xr:uid="{31747174-3969-4A6D-8546-964FF6D72BE7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Enter the sub's direct cost for the 4th year.</t>
        </r>
      </text>
    </comment>
    <comment ref="P64" authorId="1" shapeId="0" xr:uid="{605D3513-019F-4790-9046-952A28152EFE}">
      <text>
        <r>
          <rPr>
            <b/>
            <sz val="9"/>
            <color indexed="81"/>
            <rFont val="Tahoma"/>
            <family val="2"/>
          </rPr>
          <t xml:space="preserve">Creator:
</t>
        </r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7" authorId="1" shapeId="0" xr:uid="{9E6FB8CC-222E-44F1-ADEF-6A7A4188DEC9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If the amount used in past years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7" authorId="1" shapeId="0" xr:uid="{9923BD6A-5A31-457D-B76D-49FB6FC6E52A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If the amount used in the past years did not reach $25k, this year's budget is utilized up to $25k.</t>
        </r>
      </text>
    </comment>
    <comment ref="U67" authorId="1" shapeId="0" xr:uid="{6C953FEC-B5F0-4126-BBEF-7E92C359074D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These numbers will transfer to column K. </t>
        </r>
      </text>
    </comment>
    <comment ref="P68" authorId="1" shapeId="0" xr:uid="{F5C6E775-D20E-4EDF-B26F-D2CC10B2757E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Amount of sub's budget remaining after IDC calculations.</t>
        </r>
      </text>
    </comment>
    <comment ref="U69" authorId="1" shapeId="0" xr:uid="{E4F1D29F-91CA-4DB7-9F81-1432B8691103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Matches K65</t>
        </r>
      </text>
    </comment>
    <comment ref="O74" authorId="0" shapeId="0" xr:uid="{BB853ED8-F42A-4BB8-AF98-57B73CF4FCB6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All the numbers you need for the Modular budget forms in Cayuse and Assist are in this box. </t>
        </r>
      </text>
    </comment>
    <comment ref="P7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Modules are in increments of $25,000.  Pick the module closest to your direct cost.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P62" authorId="0" shapeId="0" xr:uid="{B1A32BCF-1FF9-497B-BAFE-702454791836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Enter the sub's direct cost for the 5th year.</t>
        </r>
      </text>
    </comment>
    <comment ref="K63" authorId="1" shapeId="0" xr:uid="{0CBB289B-0584-40B5-B952-A9175840DC14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 subcontract numbers are automatically added from the subcontract table to the right. </t>
        </r>
      </text>
    </comment>
    <comment ref="P63" authorId="0" shapeId="0" xr:uid="{094A1769-9067-4C15-B3BB-9166DFD99EDD}">
      <text>
        <r>
          <rPr>
            <b/>
            <sz val="9"/>
            <color indexed="81"/>
            <rFont val="Tahoma"/>
            <family val="2"/>
          </rPr>
          <t xml:space="preserve">CStalvey:
</t>
        </r>
        <r>
          <rPr>
            <sz val="9"/>
            <color indexed="81"/>
            <rFont val="Tahoma"/>
            <family val="2"/>
          </rPr>
          <t xml:space="preserve">Enter the sub's indirect cost from their budget here. </t>
        </r>
      </text>
    </comment>
    <comment ref="O66" authorId="0" shapeId="0" xr:uid="{771EEFE6-E5E2-4941-9732-AFC0A6D8B781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If the amount used in past years did not reach $25k, the budget from each year is used until it reaches $25k.
We use the 1st $25000 of the subcontract's budget to calculate our own IDC.  Only enter up to $25k. If the subcontract's budget amount is less than $25k, use the full amount up to $25k.  This is done for all subcontracts. </t>
        </r>
      </text>
    </comment>
    <comment ref="P66" authorId="0" shapeId="0" xr:uid="{73E466A7-CE72-4501-856D-F54FC1805369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If the amount used in the past years did not reach $25k, this year's budget is utilized up to $25k.</t>
        </r>
      </text>
    </comment>
    <comment ref="U66" authorId="0" shapeId="0" xr:uid="{79C981EE-6C81-4864-AC06-CB6395581BD6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These numbers will transfer to column K. </t>
        </r>
      </text>
    </comment>
    <comment ref="P67" authorId="0" shapeId="0" xr:uid="{DD114636-E083-4AED-AE95-167B8313CCA1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Amount of sub's budget remaining after IDC calculations.</t>
        </r>
      </text>
    </comment>
    <comment ref="U68" authorId="0" shapeId="0" xr:uid="{C54C03F7-D6E0-474A-927A-2AE143D19AE3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Matches K65</t>
        </r>
      </text>
    </comment>
    <comment ref="O74" authorId="1" shapeId="0" xr:uid="{219723BD-AFDB-45C9-80BC-BC554DE3F587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All the numbers you need for the Modular budget forms in Cayuse and Assist are in this box. </t>
        </r>
      </text>
    </comment>
    <comment ref="P75" authorId="1" shapeId="0" xr:uid="{00000000-0006-0000-0600-00000100000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Modules are in increments of $25,000.  Pick the module closest to your direct cost.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Charlotte Stalvey</author>
    <author>cstalvey</author>
  </authors>
  <commentList>
    <comment ref="N56" authorId="0" shapeId="0" xr:uid="{7BC0074A-B0C9-4D4F-8133-BB25D1A64319}">
      <text>
        <r>
          <rPr>
            <b/>
            <sz val="9"/>
            <color indexed="81"/>
            <rFont val="Tahoma"/>
            <family val="2"/>
          </rPr>
          <t>Creator:</t>
        </r>
        <r>
          <rPr>
            <sz val="9"/>
            <color indexed="81"/>
            <rFont val="Tahoma"/>
            <family val="2"/>
          </rPr>
          <t xml:space="preserve">
Total of all years</t>
        </r>
      </text>
    </comment>
    <comment ref="N57" authorId="0" shapeId="0" xr:uid="{ED9EB94E-754F-4AC0-B270-352987889D98}">
      <text>
        <r>
          <rPr>
            <b/>
            <sz val="9"/>
            <color indexed="81"/>
            <rFont val="Tahoma"/>
            <family val="2"/>
          </rPr>
          <t xml:space="preserve">Creator:
</t>
        </r>
        <r>
          <rPr>
            <sz val="9"/>
            <color indexed="81"/>
            <rFont val="Tahoma"/>
            <family val="2"/>
          </rPr>
          <t xml:space="preserve">Total of all years </t>
        </r>
      </text>
    </comment>
    <comment ref="M74" authorId="1" shapeId="0" xr:uid="{D47B7AAC-9E57-4221-A752-D1B55A900ED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All the numbers you need for the Modular budget forms in Cayuse and Assist are in this box. 
(Cumulative page)</t>
        </r>
      </text>
    </comment>
    <comment ref="N75" authorId="1" shapeId="0" xr:uid="{00000000-0006-0000-0700-000001000000}">
      <text>
        <r>
          <rPr>
            <b/>
            <sz val="9"/>
            <color indexed="81"/>
            <rFont val="Tahoma"/>
            <family val="2"/>
          </rPr>
          <t>cstalvey:</t>
        </r>
        <r>
          <rPr>
            <sz val="9"/>
            <color indexed="81"/>
            <rFont val="Tahoma"/>
            <family val="2"/>
          </rPr>
          <t xml:space="preserve">
Modules are in increments of $25,000
</t>
        </r>
      </text>
    </comment>
  </commentList>
</comments>
</file>

<file path=xl/sharedStrings.xml><?xml version="1.0" encoding="utf-8"?>
<sst xmlns="http://schemas.openxmlformats.org/spreadsheetml/2006/main" count="1038" uniqueCount="284">
  <si>
    <t>MATERIALS AND SUPPLIES</t>
  </si>
  <si>
    <t>OTHER</t>
  </si>
  <si>
    <t>SUMMARY PAGE</t>
  </si>
  <si>
    <t>ENTER</t>
  </si>
  <si>
    <t>Description</t>
  </si>
  <si>
    <t>amount</t>
  </si>
  <si>
    <t>Other Professional</t>
  </si>
  <si>
    <t>From:</t>
  </si>
  <si>
    <t>ANNUAL</t>
  </si>
  <si>
    <t>SALARY</t>
  </si>
  <si>
    <t xml:space="preserve"> @ month</t>
  </si>
  <si>
    <t>Total Fringe:</t>
  </si>
  <si>
    <t>Instructions:</t>
  </si>
  <si>
    <t>DO NOT ENTER ANYTHING ON THIS PAGE</t>
  </si>
  <si>
    <t>Agency Funded</t>
  </si>
  <si>
    <t>MATERIALS AND SUPPLIES       (Chemicals, gases)</t>
  </si>
  <si>
    <t>Secretary /Clerical</t>
  </si>
  <si>
    <t>months</t>
  </si>
  <si>
    <t>PI</t>
  </si>
  <si>
    <t>coPI</t>
  </si>
  <si>
    <t>Item</t>
  </si>
  <si>
    <t>Rate/Cost</t>
  </si>
  <si>
    <t>Detail</t>
  </si>
  <si>
    <t>Faculty/Staff Fringe</t>
  </si>
  <si>
    <t>Grad Student Fringe</t>
  </si>
  <si>
    <t>Temporary Fringe</t>
  </si>
  <si>
    <t>Ugrad Fringe N/Enroll</t>
  </si>
  <si>
    <t>Full Family Insurance</t>
  </si>
  <si>
    <t>Tuition Yr 1</t>
  </si>
  <si>
    <t>Tuition Yr 2</t>
  </si>
  <si>
    <t>Tuition Yr 3</t>
  </si>
  <si>
    <t>Undergraduate hourly</t>
  </si>
  <si>
    <t>Hours per week</t>
  </si>
  <si>
    <t>IDC Yr 1</t>
  </si>
  <si>
    <t>IDC Yr 2</t>
  </si>
  <si>
    <t>IDC Yr 3</t>
  </si>
  <si>
    <t>FEDERAL</t>
  </si>
  <si>
    <t>weeks</t>
  </si>
  <si>
    <t xml:space="preserve">TOTAL PARTICIPANTS                                    </t>
  </si>
  <si>
    <t>Tuition</t>
  </si>
  <si>
    <t>To:</t>
  </si>
  <si>
    <t>Project Period (months)</t>
  </si>
  <si>
    <t>Please make sure that the fringe rates and the health insurance rates are correct before starting working on the budget!!!</t>
  </si>
  <si>
    <t>YEAR 1</t>
  </si>
  <si>
    <t>YEAR 2</t>
  </si>
  <si>
    <t>YEAR 3</t>
  </si>
  <si>
    <t>YEAR 4</t>
  </si>
  <si>
    <t>YEAR 5</t>
  </si>
  <si>
    <t>Tuition Yr 4</t>
  </si>
  <si>
    <t>Tuition Yr 5</t>
  </si>
  <si>
    <t>ORGANIZATION</t>
  </si>
  <si>
    <t>PRINCIPAL INVESTIGATOR/PROJECT DIRECTOR</t>
  </si>
  <si>
    <t>Requested Duration:</t>
  </si>
  <si>
    <t>A. SENIOR PERSONNEL: PI/PD, Co-PI's, Faculty and Other Senior Associates</t>
  </si>
  <si>
    <t>Person-mos.</t>
  </si>
  <si>
    <t>Funds Requested</t>
  </si>
  <si>
    <t>CAL</t>
  </si>
  <si>
    <t>ACAD</t>
  </si>
  <si>
    <t>SUMR</t>
  </si>
  <si>
    <t>Monthly</t>
  </si>
  <si>
    <t>6. (</t>
  </si>
  <si>
    <t xml:space="preserve">B.  </t>
  </si>
  <si>
    <t>OTHER PERSONNEL (SHOW NUMBERS IN BRACKETS)</t>
  </si>
  <si>
    <t>1. (</t>
  </si>
  <si>
    <t>)  POST DOCTORAL ASSOCIATES</t>
  </si>
  <si>
    <t>Fringe:</t>
  </si>
  <si>
    <t>2. (</t>
  </si>
  <si>
    <t>3. (</t>
  </si>
  <si>
    <t>)  GRADUATE STUDENTS</t>
  </si>
  <si>
    <t>4. (</t>
  </si>
  <si>
    <t>)  UNDERGRADUATE STUDENTS</t>
  </si>
  <si>
    <t>5. (</t>
  </si>
  <si>
    <t>)  SECRETARIAL - CLERICAL</t>
  </si>
  <si>
    <t>)  OTHER</t>
  </si>
  <si>
    <t>TOTAL SALARIES AND WAGES (A+B)</t>
  </si>
  <si>
    <t>C.</t>
  </si>
  <si>
    <t>FRINGE BENEFITS (IF CHARGED AS DIRECT COSTS)</t>
  </si>
  <si>
    <t>TOTAL SALARIES, WAGES AND FRINGE BENEFITS (A+B+C)</t>
  </si>
  <si>
    <t>D.</t>
  </si>
  <si>
    <t xml:space="preserve">PERMANENT EQUIPMENT  (LIST ITEM AND DOLLAR AMOUNT FOR EACH ITEM.) </t>
  </si>
  <si>
    <t>TOTAL PERMANENT EQUIPMENT</t>
  </si>
  <si>
    <t>E.</t>
  </si>
  <si>
    <t xml:space="preserve">TRAVEL  </t>
  </si>
  <si>
    <t>1.  DOMESTIC  (INCL. CANADA AND U.S. POSSESSIONS)</t>
  </si>
  <si>
    <t>2.  FOREIGN</t>
  </si>
  <si>
    <t>TOTAL TRAVEL</t>
  </si>
  <si>
    <t>F.</t>
  </si>
  <si>
    <t>TRAINEE/PARTICIPANT COSTS</t>
  </si>
  <si>
    <t>STIPENDS  (Itemize levels, types + totals on budget justification page)</t>
  </si>
  <si>
    <t>TUITION &amp; FEES</t>
  </si>
  <si>
    <t>TRAINEE TRAVEL</t>
  </si>
  <si>
    <t>OTHER  (fully explain on justification page)</t>
  </si>
  <si>
    <t>TOTAL COST</t>
  </si>
  <si>
    <t>G.</t>
  </si>
  <si>
    <t>OTHER DIRECT COSTS</t>
  </si>
  <si>
    <t>PUBLICATION COSTS/DOCUMENTATION/DISSEMINATION</t>
  </si>
  <si>
    <t>CONSULTANT SERVICES</t>
  </si>
  <si>
    <t>TOTAL OTHER DIRECT COSTS</t>
  </si>
  <si>
    <t>H.</t>
  </si>
  <si>
    <t>TOTAL DIRECT COSTS  (A THROUGH G)</t>
  </si>
  <si>
    <t>I.</t>
  </si>
  <si>
    <t>INDIRECT COSTS  (SPECIFY RATE AND BASE)</t>
  </si>
  <si>
    <t>TOTAL INDIRECT COSTS</t>
  </si>
  <si>
    <t>J.</t>
  </si>
  <si>
    <t>TOTAL DIRECT AND INDIRECT COSTS  (H+I)</t>
  </si>
  <si>
    <t>K.</t>
  </si>
  <si>
    <t>AMOUNT OF ANY REQUIRED COST SHARING FROM NON-FEDERAL SOURCES</t>
  </si>
  <si>
    <t>L.</t>
  </si>
  <si>
    <t>TOTAL COST OF PROJECT  (J+K)</t>
  </si>
  <si>
    <t>)  OTHER PROFESSIONAL</t>
  </si>
  <si>
    <t>If the IDC do not match, you have a mistake somewhere.</t>
  </si>
  <si>
    <t>If the TOTALS do not match, you have a mistake somewhere.</t>
  </si>
  <si>
    <t>IDC Yr 4</t>
  </si>
  <si>
    <t>IDC Yr 5</t>
  </si>
  <si>
    <t>GRADUATE STUDENT TUITION</t>
  </si>
  <si>
    <t>APPOINTMENT</t>
  </si>
  <si>
    <t>Per Semester</t>
  </si>
  <si>
    <t>1 HOUR CREDIT</t>
  </si>
  <si>
    <t>Number of Hours</t>
  </si>
  <si>
    <t>Summer</t>
  </si>
  <si>
    <t>ANNUAL TUITION INCREASE</t>
  </si>
  <si>
    <t>Per Year Academic</t>
  </si>
  <si>
    <t xml:space="preserve">                                                           OVER $25,000</t>
  </si>
  <si>
    <t>TOTAL SUBCONTACTS</t>
  </si>
  <si>
    <t>TOTAL SUBCONTRACTS</t>
  </si>
  <si>
    <t>Current IDC Rates</t>
  </si>
  <si>
    <t>Research</t>
  </si>
  <si>
    <t>Columbia Campus</t>
  </si>
  <si>
    <t>ON CAMPUS</t>
  </si>
  <si>
    <t>School of Medicine</t>
  </si>
  <si>
    <t>Senior &amp; Regional Campuses</t>
  </si>
  <si>
    <t>OFF CAMPUS</t>
  </si>
  <si>
    <t>Entire USC System</t>
  </si>
  <si>
    <t>Other Sponsored</t>
  </si>
  <si>
    <t>Activities</t>
  </si>
  <si>
    <t>Instruction</t>
  </si>
  <si>
    <t>Single</t>
  </si>
  <si>
    <t>With Child</t>
  </si>
  <si>
    <t>With Spouse</t>
  </si>
  <si>
    <t>ENTER INFORMATION</t>
  </si>
  <si>
    <t>Do NOT Enter Information</t>
  </si>
  <si>
    <t xml:space="preserve">The green spaces have formulas in them.     Do not type in these spaces. </t>
  </si>
  <si>
    <t>(SUBTRACTING SUB IDC)</t>
  </si>
  <si>
    <t>TOTAL</t>
  </si>
  <si>
    <t>YEAR 4 TOTAL DIRECT COST</t>
  </si>
  <si>
    <t>YEAR 3 TOTAL DIRECT COST</t>
  </si>
  <si>
    <t>YEAR 5 TOTAL DIRECT COST</t>
  </si>
  <si>
    <t>DIRECT COST</t>
  </si>
  <si>
    <r>
      <t xml:space="preserve">Monthly / </t>
    </r>
    <r>
      <rPr>
        <b/>
        <sz val="10"/>
        <rFont val="Arial"/>
        <family val="2"/>
      </rPr>
      <t>9 month</t>
    </r>
    <r>
      <rPr>
        <sz val="10"/>
        <rFont val="Arial"/>
        <family val="2"/>
      </rPr>
      <t xml:space="preserve"> appt</t>
    </r>
  </si>
  <si>
    <r>
      <t xml:space="preserve">Monthly / </t>
    </r>
    <r>
      <rPr>
        <b/>
        <sz val="10"/>
        <rFont val="Arial"/>
        <family val="2"/>
      </rPr>
      <t>12 month</t>
    </r>
    <r>
      <rPr>
        <sz val="10"/>
        <rFont val="Arial"/>
        <family val="2"/>
      </rPr>
      <t xml:space="preserve"> appt</t>
    </r>
  </si>
  <si>
    <t>BUDGET PAGE</t>
  </si>
  <si>
    <t>YEAR 1 TOTAL DIRECT COST</t>
  </si>
  <si>
    <t>UNIVERSITY OF SOUTH CAROLINA</t>
  </si>
  <si>
    <t>CONTRACTUAL SERVICES</t>
  </si>
  <si>
    <t>MTDC</t>
  </si>
  <si>
    <t>SUM PAGE</t>
  </si>
  <si>
    <t>Modular module</t>
  </si>
  <si>
    <t>USC IDC</t>
  </si>
  <si>
    <t>Total Cost of Project</t>
  </si>
  <si>
    <t xml:space="preserve">Modular Budget </t>
  </si>
  <si>
    <t>Subcontract IDC</t>
  </si>
  <si>
    <t>Modules</t>
  </si>
  <si>
    <t xml:space="preserve">Remaining </t>
  </si>
  <si>
    <t>Percent of Time &amp; Effort to Person Months (PM)</t>
  </si>
  <si>
    <t>Interactive Conversion Table</t>
  </si>
  <si>
    <t>3 month</t>
  </si>
  <si>
    <t>9 month</t>
  </si>
  <si>
    <t>10 month</t>
  </si>
  <si>
    <t>10.5 month</t>
  </si>
  <si>
    <t>11 month</t>
  </si>
  <si>
    <t>12 month</t>
  </si>
  <si>
    <t>Summer Term</t>
  </si>
  <si>
    <t>Appointment</t>
  </si>
  <si>
    <t>Academic Year</t>
  </si>
  <si>
    <t>Calendar Year</t>
  </si>
  <si>
    <t xml:space="preserve">  % effort </t>
  </si>
  <si>
    <t xml:space="preserve">         PM</t>
  </si>
  <si>
    <t>% effort</t>
  </si>
  <si>
    <t>PM</t>
  </si>
  <si>
    <t xml:space="preserve"> % effort</t>
  </si>
  <si>
    <t xml:space="preserve">  % effort</t>
  </si>
  <si>
    <t xml:space="preserve">        PM</t>
  </si>
  <si>
    <t>To use the chart simply insert the percent effort that you want to convert into the -0- of the 3 mo. Summer Term % effort line and</t>
  </si>
  <si>
    <t>hit enter.  The person month for 3, 6, 8, 9, 10, and 12 will be displayed simultaneously.</t>
  </si>
  <si>
    <t xml:space="preserve">There are three basic salary (wage) bases: Calendar Year, Academic Year and Summer Term. Here is a month/week/days   </t>
  </si>
  <si>
    <t>breakout for each:</t>
  </si>
  <si>
    <t>Academic Year (AY)</t>
  </si>
  <si>
    <t>9 months</t>
  </si>
  <si>
    <t>39 weeks</t>
  </si>
  <si>
    <t>273 days</t>
  </si>
  <si>
    <t>Summer Term (SM)</t>
  </si>
  <si>
    <t>3 months</t>
  </si>
  <si>
    <t>13 weeks</t>
  </si>
  <si>
    <t>90 days</t>
  </si>
  <si>
    <t xml:space="preserve">Calendar Year (CY) </t>
  </si>
  <si>
    <t>12 months</t>
  </si>
  <si>
    <t>52 weeks</t>
  </si>
  <si>
    <t>365 days</t>
  </si>
  <si>
    <t xml:space="preserve"> </t>
  </si>
  <si>
    <t>To fill out the budget forms for the SF 424 R&amp;R grantees will need to convert percent-of-effort to person months.  Below are</t>
  </si>
  <si>
    <t>a two examples of how person months are applied:</t>
  </si>
  <si>
    <t>Example 1:</t>
  </si>
  <si>
    <t>A PI on an AY appointment at a salary of $63,000 will have a monthly salary of $7,000 (one-ninth of the AY).</t>
  </si>
  <si>
    <t xml:space="preserve">25% of AY effort would equate to 2.25 person months (9x.25=2.25).  The Budget figure for that effort would be </t>
  </si>
  <si>
    <t>$15,750 (7,000 multiplied by 2.25 AY months).</t>
  </si>
  <si>
    <t>Example 2:</t>
  </si>
  <si>
    <t xml:space="preserve">A PI on a CY appointment at a salary of $72,000 will have a monthly salary of $6,000 (one-twelfth of total CY </t>
  </si>
  <si>
    <t xml:space="preserve">salary).  25% of CY effort would equate to 3 CY months (12x.25=3).  The budget figure for that effort would </t>
  </si>
  <si>
    <t>be$18,000 (6,000 multiplied by 3 CY months).</t>
  </si>
  <si>
    <t>NOTES:</t>
  </si>
  <si>
    <t>Direct Costs</t>
  </si>
  <si>
    <t>Year 1</t>
  </si>
  <si>
    <t>Year 2</t>
  </si>
  <si>
    <t>Year 3</t>
  </si>
  <si>
    <t>Year 4</t>
  </si>
  <si>
    <t>Year 5</t>
  </si>
  <si>
    <t>Effective</t>
  </si>
  <si>
    <t>Total Direct Costs</t>
  </si>
  <si>
    <t>MTDC Indirect Base (F&amp;A)</t>
  </si>
  <si>
    <t>Totals</t>
  </si>
  <si>
    <t>Sub's budget used for IDC calculations</t>
  </si>
  <si>
    <t>Enter information in the yellow cells only</t>
  </si>
  <si>
    <t>Green cells are locked with formulas</t>
  </si>
  <si>
    <t>This cell contains DIRECT COST ONLY (including subcontracts)</t>
  </si>
  <si>
    <t>MODULAR BUDGET CALCULATIONS</t>
  </si>
  <si>
    <t xml:space="preserve">4. If you do not need all 5 years, either leave the other years blank or "hide" the tabs.  Do not delete the other years as it will cause the summary page to malfunction. </t>
  </si>
  <si>
    <t>SUBCONTRACT WORK TABLES</t>
  </si>
  <si>
    <t>SUB #1</t>
  </si>
  <si>
    <t>SUB #2</t>
  </si>
  <si>
    <t>SUB #3</t>
  </si>
  <si>
    <t>SUB #4</t>
  </si>
  <si>
    <t>SUB #5</t>
  </si>
  <si>
    <t>Pink cells are locked with formulas for subcontracts</t>
  </si>
  <si>
    <t>Total for all subs</t>
  </si>
  <si>
    <t xml:space="preserve">Please make sure that the fringe rates and the health insurance rates are up to date on the RATES tab.  </t>
  </si>
  <si>
    <t>Dropdown Menu</t>
  </si>
  <si>
    <t>Appointments 11.5-12 months use CAL person-months</t>
  </si>
  <si>
    <t>Appointments 9-11 months use ACAD / SUMR person-months</t>
  </si>
  <si>
    <t>YEAR 2 TOTAL DIRECT COST</t>
  </si>
  <si>
    <t>Ugrad Fringe Enroll</t>
  </si>
  <si>
    <t>TOTAL SENIOR PERSONNEL</t>
  </si>
  <si>
    <t>USC PERSONNEL ONLY</t>
  </si>
  <si>
    <t>OTHER PROFESSIONAL</t>
  </si>
  <si>
    <t>FRINGE BENEFITS</t>
  </si>
  <si>
    <t>Graduate Students</t>
  </si>
  <si>
    <t>UNDERGRADUATE STUDENTS</t>
  </si>
  <si>
    <t>GRADUATE STUDENTS</t>
  </si>
  <si>
    <t>SECRETARIAL - CLERICAL</t>
  </si>
  <si>
    <t>Undergraduate Students Not Enrolled</t>
  </si>
  <si>
    <t>UNDERGRADUATE STUDENTS - SUMMER / NOT ENROLLED</t>
  </si>
  <si>
    <t>OTHER PERSONNEL (Show Quantity in Column B)</t>
  </si>
  <si>
    <t>Undergraduate Students</t>
  </si>
  <si>
    <t xml:space="preserve">Graduate Students </t>
  </si>
  <si>
    <t>TOTAL PARTICIPANTS</t>
  </si>
  <si>
    <t>Total of All</t>
  </si>
  <si>
    <t>P</t>
  </si>
  <si>
    <t>O</t>
  </si>
  <si>
    <t>Q</t>
  </si>
  <si>
    <t>R</t>
  </si>
  <si>
    <t xml:space="preserve">S </t>
  </si>
  <si>
    <t>T</t>
  </si>
  <si>
    <t>U</t>
  </si>
  <si>
    <t>USED FOR IDC UP TO $25K</t>
  </si>
  <si>
    <t>UNDERGRAD STUDENTS - SUMMER / NOT ENROLLED(May 16-Aug 16)</t>
  </si>
  <si>
    <t>1. Choose the appointment in column R from the drop down menu.  Appointments 9-11 months use ACAD / SUMR person-months. Appointments 11.5-12 months use CAL person-months.</t>
  </si>
  <si>
    <t xml:space="preserve">3. Fill in the subcontract worktables on the right to get the subcontract into the budget.  USC uses the first $25000 of EACH subcontract over the course of the proposed period in our calculation for IDC.  </t>
  </si>
  <si>
    <t>Latest Budget Template</t>
  </si>
  <si>
    <t xml:space="preserve">2. Only enter information in YELLOW cells.  The GREEN spaces are locked with formulas and will cause the spreadsheet to not work properly if overwritten. </t>
  </si>
  <si>
    <t xml:space="preserve">SUBCONTRACTS      </t>
  </si>
  <si>
    <t>First $25,000 per subcontract</t>
  </si>
  <si>
    <t>Over $25,000 per subcontract</t>
  </si>
  <si>
    <t xml:space="preserve">5. To change IDC, Tuition, or Undergraduate Hourly rates, go to the RATES tab. </t>
  </si>
  <si>
    <t xml:space="preserve">SUBCONTRACTS </t>
  </si>
  <si>
    <t xml:space="preserve">SUBCONTRACTS    </t>
  </si>
  <si>
    <t>SUBCONTRACTS</t>
  </si>
  <si>
    <t>Postdoc</t>
  </si>
  <si>
    <t>PostDoc</t>
  </si>
  <si>
    <t xml:space="preserve">TOTAL PARTICIPANTS </t>
  </si>
  <si>
    <t xml:space="preserve">TOTAL PARTICIPANTS  </t>
  </si>
  <si>
    <t>INDIRECT COST</t>
  </si>
  <si>
    <t xml:space="preserve">Student Health Insurance </t>
  </si>
  <si>
    <t>V 7.26.21</t>
  </si>
  <si>
    <t>7/1/23-12/31/23</t>
  </si>
  <si>
    <t>1/1/23-12/31/23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</si>
</sst>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0."/>
    <numFmt numFmtId="166" formatCode="0.0"/>
    <numFmt numFmtId="167" formatCode="0.0%"/>
    <numFmt numFmtId="168" formatCode="&quot;$&quot;#,##0"/>
  </numFmts>
  <fonts count="34">
    <font>
      <sz val="10"/>
      <name val="Geneva"/>
    </font>
    <font>
      <sz val="10"/>
      <name val="Geneva"/>
    </font>
    <font>
      <sz val="8"/>
      <name val="Geneva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C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u/>
      <sz val="8"/>
      <name val="Arial"/>
      <family val="2"/>
    </font>
    <font>
      <sz val="8"/>
      <color rgb="FFC00000"/>
      <name val="Arial"/>
      <family val="2"/>
    </font>
    <font>
      <sz val="8"/>
      <color theme="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sz val="9"/>
      <color indexed="20"/>
      <name val="Arial"/>
      <family val="2"/>
    </font>
    <font>
      <u/>
      <sz val="9"/>
      <color indexed="2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Times New Roman"/>
      <family val="1"/>
    </font>
    <font>
      <sz val="8"/>
      <color theme="0" tint="-0.499984740745262"/>
      <name val="Arial"/>
      <family val="2"/>
    </font>
    <font>
      <b/>
      <sz val="10"/>
      <name val="Geneva"/>
    </font>
    <font>
      <b/>
      <i/>
      <sz val="20"/>
      <color theme="0"/>
      <name val="Arial"/>
      <family val="2"/>
    </font>
    <font>
      <b/>
      <i/>
      <sz val="20"/>
      <color theme="0"/>
      <name val="Geneva"/>
    </font>
    <font>
      <b/>
      <sz val="8"/>
      <name val="Geneva"/>
    </font>
    <font>
      <b/>
      <sz val="8"/>
      <color theme="5" tint="-0.249977111117893"/>
      <name val="Arial"/>
      <family val="2"/>
    </font>
    <font>
      <u/>
      <sz val="10"/>
      <color theme="10"/>
      <name val="Geneva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rgb="FFFFCCFF"/>
        <bgColor indexed="64"/>
      </patternFill>
    </fill>
    <fill>
      <patternFill patternType="lightDown">
        <fgColor theme="0" tint="-0.34998626667073579"/>
        <bgColor indexed="65"/>
      </patternFill>
    </fill>
    <fill>
      <patternFill patternType="lightVertical">
        <fgColor theme="0" tint="-0.24994659260841701"/>
        <bgColor rgb="FFFFCC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3" fillId="0" borderId="0" applyNumberFormat="0" applyFill="0" applyBorder="0" applyAlignment="0" applyProtection="0"/>
  </cellStyleXfs>
  <cellXfs count="595">
    <xf numFmtId="0" fontId="0" fillId="0" borderId="0" xfId="0"/>
    <xf numFmtId="0" fontId="3" fillId="4" borderId="0" xfId="0" applyFont="1" applyFill="1"/>
    <xf numFmtId="0" fontId="3" fillId="4" borderId="17" xfId="0" applyFont="1" applyFill="1" applyBorder="1"/>
    <xf numFmtId="0" fontId="5" fillId="4" borderId="24" xfId="0" applyFont="1" applyFill="1" applyBorder="1" applyAlignment="1">
      <alignment wrapText="1"/>
    </xf>
    <xf numFmtId="0" fontId="3" fillId="0" borderId="0" xfId="0" applyFont="1"/>
    <xf numFmtId="0" fontId="8" fillId="4" borderId="18" xfId="0" applyFont="1" applyFill="1" applyBorder="1" applyAlignment="1">
      <alignment wrapText="1"/>
    </xf>
    <xf numFmtId="0" fontId="8" fillId="4" borderId="19" xfId="0" applyFont="1" applyFill="1" applyBorder="1"/>
    <xf numFmtId="0" fontId="8" fillId="4" borderId="20" xfId="0" applyFont="1" applyFill="1" applyBorder="1"/>
    <xf numFmtId="0" fontId="3" fillId="4" borderId="24" xfId="0" applyFont="1" applyFill="1" applyBorder="1" applyAlignment="1">
      <alignment wrapText="1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3" borderId="1" xfId="0" applyFont="1" applyFill="1" applyBorder="1" applyProtection="1">
      <protection locked="0"/>
    </xf>
    <xf numFmtId="6" fontId="9" fillId="0" borderId="1" xfId="0" applyNumberFormat="1" applyFont="1" applyBorder="1" applyProtection="1">
      <protection locked="0"/>
    </xf>
    <xf numFmtId="6" fontId="10" fillId="0" borderId="1" xfId="0" applyNumberFormat="1" applyFont="1" applyBorder="1" applyProtection="1">
      <protection locked="0"/>
    </xf>
    <xf numFmtId="0" fontId="3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6" fontId="10" fillId="0" borderId="0" xfId="0" applyNumberFormat="1" applyFont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9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1" fontId="10" fillId="2" borderId="15" xfId="0" applyNumberFormat="1" applyFont="1" applyFill="1" applyBorder="1" applyAlignment="1" applyProtection="1">
      <alignment horizontal="left"/>
      <protection locked="0"/>
    </xf>
    <xf numFmtId="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8" xfId="0" applyFont="1" applyBorder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9" fillId="3" borderId="1" xfId="0" applyFont="1" applyFill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6" fontId="10" fillId="0" borderId="5" xfId="0" applyNumberFormat="1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5" fontId="10" fillId="0" borderId="0" xfId="0" applyNumberFormat="1" applyFont="1" applyAlignment="1" applyProtection="1">
      <alignment horizontal="centerContinuous"/>
      <protection locked="0"/>
    </xf>
    <xf numFmtId="167" fontId="10" fillId="6" borderId="0" xfId="2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 wrapText="1"/>
    </xf>
    <xf numFmtId="6" fontId="3" fillId="6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9" fontId="4" fillId="0" borderId="19" xfId="0" applyNumberFormat="1" applyFont="1" applyBorder="1"/>
    <xf numFmtId="167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167" fontId="3" fillId="0" borderId="0" xfId="0" applyNumberFormat="1" applyFont="1" applyAlignment="1">
      <alignment horizont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167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0" fontId="4" fillId="0" borderId="19" xfId="0" applyFont="1" applyBorder="1"/>
    <xf numFmtId="167" fontId="3" fillId="0" borderId="0" xfId="0" applyNumberFormat="1" applyFont="1"/>
    <xf numFmtId="6" fontId="3" fillId="0" borderId="0" xfId="0" applyNumberFormat="1" applyFont="1"/>
    <xf numFmtId="6" fontId="10" fillId="6" borderId="11" xfId="1" applyNumberFormat="1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/>
    </xf>
    <xf numFmtId="2" fontId="10" fillId="6" borderId="11" xfId="0" applyNumberFormat="1" applyFont="1" applyFill="1" applyBorder="1" applyAlignment="1">
      <alignment horizontal="center"/>
    </xf>
    <xf numFmtId="6" fontId="10" fillId="6" borderId="11" xfId="1" applyNumberFormat="1" applyFont="1" applyFill="1" applyBorder="1" applyAlignment="1">
      <alignment horizontal="right"/>
    </xf>
    <xf numFmtId="6" fontId="10" fillId="6" borderId="11" xfId="1" applyNumberFormat="1" applyFont="1" applyFill="1" applyBorder="1" applyAlignment="1">
      <alignment horizontal="left"/>
    </xf>
    <xf numFmtId="0" fontId="10" fillId="6" borderId="11" xfId="0" applyFont="1" applyFill="1" applyBorder="1"/>
    <xf numFmtId="2" fontId="9" fillId="6" borderId="11" xfId="0" applyNumberFormat="1" applyFont="1" applyFill="1" applyBorder="1" applyAlignment="1">
      <alignment horizontal="center"/>
    </xf>
    <xf numFmtId="5" fontId="10" fillId="6" borderId="12" xfId="0" applyNumberFormat="1" applyFont="1" applyFill="1" applyBorder="1"/>
    <xf numFmtId="5" fontId="10" fillId="6" borderId="16" xfId="0" applyNumberFormat="1" applyFont="1" applyFill="1" applyBorder="1"/>
    <xf numFmtId="5" fontId="10" fillId="6" borderId="0" xfId="0" applyNumberFormat="1" applyFont="1" applyFill="1" applyAlignment="1">
      <alignment horizontal="center"/>
    </xf>
    <xf numFmtId="1" fontId="9" fillId="6" borderId="15" xfId="0" applyNumberFormat="1" applyFont="1" applyFill="1" applyBorder="1" applyAlignment="1">
      <alignment horizontal="right"/>
    </xf>
    <xf numFmtId="5" fontId="10" fillId="6" borderId="12" xfId="0" applyNumberFormat="1" applyFont="1" applyFill="1" applyBorder="1" applyAlignment="1">
      <alignment horizontal="center"/>
    </xf>
    <xf numFmtId="2" fontId="10" fillId="6" borderId="11" xfId="1" applyNumberFormat="1" applyFont="1" applyFill="1" applyBorder="1" applyAlignment="1">
      <alignment horizontal="right"/>
    </xf>
    <xf numFmtId="2" fontId="10" fillId="6" borderId="11" xfId="0" applyNumberFormat="1" applyFont="1" applyFill="1" applyBorder="1" applyAlignment="1">
      <alignment horizontal="right"/>
    </xf>
    <xf numFmtId="6" fontId="10" fillId="6" borderId="16" xfId="1" applyNumberFormat="1" applyFont="1" applyFill="1" applyBorder="1"/>
    <xf numFmtId="6" fontId="10" fillId="6" borderId="16" xfId="1" applyNumberFormat="1" applyFont="1" applyFill="1" applyBorder="1" applyAlignment="1">
      <alignment horizontal="center"/>
    </xf>
    <xf numFmtId="6" fontId="9" fillId="6" borderId="15" xfId="1" applyNumberFormat="1" applyFont="1" applyFill="1" applyBorder="1" applyAlignment="1">
      <alignment horizontal="right"/>
    </xf>
    <xf numFmtId="5" fontId="10" fillId="6" borderId="16" xfId="0" applyNumberFormat="1" applyFont="1" applyFill="1" applyBorder="1" applyAlignment="1">
      <alignment horizontal="center"/>
    </xf>
    <xf numFmtId="0" fontId="21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/>
    <xf numFmtId="0" fontId="21" fillId="0" borderId="0" xfId="15" applyFont="1" applyAlignment="1">
      <alignment horizontal="center"/>
    </xf>
    <xf numFmtId="0" fontId="22" fillId="8" borderId="0" xfId="15" applyFont="1" applyFill="1" applyAlignment="1">
      <alignment horizontal="center"/>
    </xf>
    <xf numFmtId="0" fontId="21" fillId="8" borderId="0" xfId="15" applyFont="1" applyFill="1"/>
    <xf numFmtId="0" fontId="22" fillId="8" borderId="0" xfId="15" applyFont="1" applyFill="1"/>
    <xf numFmtId="0" fontId="23" fillId="8" borderId="0" xfId="15" applyFont="1" applyFill="1"/>
    <xf numFmtId="0" fontId="22" fillId="8" borderId="0" xfId="15" applyFont="1" applyFill="1" applyAlignment="1">
      <alignment horizontal="right"/>
    </xf>
    <xf numFmtId="0" fontId="21" fillId="0" borderId="1" xfId="15" applyFont="1" applyBorder="1"/>
    <xf numFmtId="0" fontId="24" fillId="9" borderId="3" xfId="15" applyFont="1" applyFill="1" applyBorder="1"/>
    <xf numFmtId="2" fontId="24" fillId="9" borderId="3" xfId="15" applyNumberFormat="1" applyFont="1" applyFill="1" applyBorder="1"/>
    <xf numFmtId="2" fontId="24" fillId="9" borderId="0" xfId="15" applyNumberFormat="1" applyFont="1" applyFill="1"/>
    <xf numFmtId="1" fontId="24" fillId="9" borderId="0" xfId="15" applyNumberFormat="1" applyFont="1" applyFill="1"/>
    <xf numFmtId="2" fontId="24" fillId="0" borderId="0" xfId="15" applyNumberFormat="1" applyFont="1"/>
    <xf numFmtId="0" fontId="24" fillId="0" borderId="0" xfId="15" applyFont="1"/>
    <xf numFmtId="2" fontId="24" fillId="9" borderId="3" xfId="15" applyNumberFormat="1" applyFont="1" applyFill="1" applyBorder="1" applyAlignment="1">
      <alignment horizontal="right"/>
    </xf>
    <xf numFmtId="2" fontId="24" fillId="9" borderId="3" xfId="15" applyNumberFormat="1" applyFont="1" applyFill="1" applyBorder="1" applyAlignment="1">
      <alignment horizontal="center"/>
    </xf>
    <xf numFmtId="0" fontId="21" fillId="9" borderId="22" xfId="15" applyFont="1" applyFill="1" applyBorder="1"/>
    <xf numFmtId="2" fontId="21" fillId="9" borderId="22" xfId="15" applyNumberFormat="1" applyFont="1" applyFill="1" applyBorder="1"/>
    <xf numFmtId="2" fontId="24" fillId="9" borderId="22" xfId="15" applyNumberFormat="1" applyFont="1" applyFill="1" applyBorder="1"/>
    <xf numFmtId="0" fontId="21" fillId="0" borderId="22" xfId="15" applyFont="1" applyBorder="1"/>
    <xf numFmtId="2" fontId="21" fillId="0" borderId="0" xfId="15" applyNumberFormat="1" applyFont="1"/>
    <xf numFmtId="0" fontId="25" fillId="0" borderId="0" xfId="15" applyFont="1"/>
    <xf numFmtId="2" fontId="25" fillId="0" borderId="0" xfId="15" applyNumberFormat="1" applyFont="1"/>
    <xf numFmtId="0" fontId="26" fillId="0" borderId="0" xfId="15" applyFont="1"/>
    <xf numFmtId="0" fontId="26" fillId="0" borderId="0" xfId="15" applyFont="1" applyAlignment="1">
      <alignment horizontal="right" vertical="center"/>
    </xf>
    <xf numFmtId="0" fontId="26" fillId="0" borderId="0" xfId="15" applyFont="1" applyAlignment="1">
      <alignment horizontal="left" indent="8"/>
    </xf>
    <xf numFmtId="0" fontId="3" fillId="0" borderId="0" xfId="15"/>
    <xf numFmtId="2" fontId="3" fillId="0" borderId="0" xfId="15" applyNumberFormat="1"/>
    <xf numFmtId="6" fontId="10" fillId="5" borderId="11" xfId="1" applyNumberFormat="1" applyFont="1" applyFill="1" applyBorder="1" applyAlignment="1" applyProtection="1">
      <alignment horizontal="center"/>
      <protection locked="0"/>
    </xf>
    <xf numFmtId="0" fontId="10" fillId="5" borderId="4" xfId="0" applyFont="1" applyFill="1" applyBorder="1" applyAlignment="1" applyProtection="1">
      <alignment horizontal="center"/>
      <protection locked="0"/>
    </xf>
    <xf numFmtId="0" fontId="10" fillId="5" borderId="11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14" fontId="10" fillId="5" borderId="4" xfId="0" applyNumberFormat="1" applyFont="1" applyFill="1" applyBorder="1" applyAlignment="1" applyProtection="1">
      <alignment horizontal="center"/>
      <protection locked="0"/>
    </xf>
    <xf numFmtId="164" fontId="13" fillId="0" borderId="3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164" fontId="10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Continuous"/>
      <protection locked="0"/>
    </xf>
    <xf numFmtId="0" fontId="10" fillId="0" borderId="3" xfId="0" applyFont="1" applyBorder="1" applyAlignment="1" applyProtection="1">
      <alignment horizontal="centerContinuous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6" fontId="9" fillId="0" borderId="0" xfId="0" applyNumberFormat="1" applyFont="1" applyAlignment="1" applyProtection="1">
      <alignment horizontal="centerContinuous"/>
      <protection locked="0"/>
    </xf>
    <xf numFmtId="6" fontId="10" fillId="0" borderId="0" xfId="0" applyNumberFormat="1" applyFont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25" xfId="0" applyFont="1" applyBorder="1" applyProtection="1">
      <protection locked="0"/>
    </xf>
    <xf numFmtId="0" fontId="10" fillId="0" borderId="12" xfId="0" applyFont="1" applyBorder="1" applyAlignment="1" applyProtection="1">
      <alignment horizontal="centerContinuous"/>
      <protection locked="0"/>
    </xf>
    <xf numFmtId="10" fontId="10" fillId="0" borderId="6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10" fontId="10" fillId="0" borderId="4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165" fontId="10" fillId="0" borderId="2" xfId="0" applyNumberFormat="1" applyFont="1" applyBorder="1" applyAlignment="1" applyProtection="1">
      <alignment horizontal="left"/>
      <protection locked="0"/>
    </xf>
    <xf numFmtId="0" fontId="10" fillId="5" borderId="11" xfId="0" applyFont="1" applyFill="1" applyBorder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5" fontId="10" fillId="7" borderId="10" xfId="0" applyNumberFormat="1" applyFont="1" applyFill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2" fontId="10" fillId="0" borderId="1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6" fontId="10" fillId="0" borderId="3" xfId="0" applyNumberFormat="1" applyFont="1" applyBorder="1" applyProtection="1">
      <protection locked="0"/>
    </xf>
    <xf numFmtId="0" fontId="10" fillId="0" borderId="3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0" fontId="10" fillId="0" borderId="5" xfId="0" applyFont="1" applyBorder="1" applyAlignment="1" applyProtection="1">
      <alignment horizontal="right"/>
      <protection locked="0"/>
    </xf>
    <xf numFmtId="168" fontId="10" fillId="0" borderId="1" xfId="0" applyNumberFormat="1" applyFont="1" applyBorder="1" applyAlignment="1" applyProtection="1">
      <alignment horizontal="right"/>
      <protection locked="0"/>
    </xf>
    <xf numFmtId="6" fontId="10" fillId="5" borderId="4" xfId="1" applyNumberFormat="1" applyFont="1" applyFill="1" applyBorder="1" applyAlignment="1" applyProtection="1">
      <alignment horizontal="center"/>
      <protection locked="0"/>
    </xf>
    <xf numFmtId="6" fontId="10" fillId="7" borderId="10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5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 wrapText="1"/>
      <protection locked="0"/>
    </xf>
    <xf numFmtId="165" fontId="10" fillId="0" borderId="5" xfId="0" applyNumberFormat="1" applyFont="1" applyBorder="1" applyProtection="1">
      <protection locked="0"/>
    </xf>
    <xf numFmtId="9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0" fillId="0" borderId="10" xfId="0" applyFont="1" applyBorder="1" applyProtection="1">
      <protection locked="0"/>
    </xf>
    <xf numFmtId="0" fontId="10" fillId="6" borderId="11" xfId="0" applyFont="1" applyFill="1" applyBorder="1" applyAlignment="1">
      <alignment wrapText="1"/>
    </xf>
    <xf numFmtId="167" fontId="10" fillId="6" borderId="11" xfId="2" applyNumberFormat="1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2" fontId="10" fillId="6" borderId="11" xfId="1" applyNumberFormat="1" applyFont="1" applyFill="1" applyBorder="1" applyAlignment="1">
      <alignment horizontal="center"/>
    </xf>
    <xf numFmtId="164" fontId="10" fillId="0" borderId="3" xfId="0" applyNumberFormat="1" applyFont="1" applyBorder="1" applyProtection="1">
      <protection locked="0"/>
    </xf>
    <xf numFmtId="5" fontId="10" fillId="0" borderId="3" xfId="0" applyNumberFormat="1" applyFont="1" applyBorder="1" applyProtection="1">
      <protection locked="0"/>
    </xf>
    <xf numFmtId="6" fontId="10" fillId="7" borderId="10" xfId="1" applyNumberFormat="1" applyFont="1" applyFill="1" applyBorder="1" applyProtection="1">
      <protection locked="0"/>
    </xf>
    <xf numFmtId="5" fontId="10" fillId="7" borderId="10" xfId="0" applyNumberFormat="1" applyFont="1" applyFill="1" applyBorder="1"/>
    <xf numFmtId="167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6" fontId="10" fillId="10" borderId="11" xfId="0" applyNumberFormat="1" applyFont="1" applyFill="1" applyBorder="1" applyProtection="1"/>
    <xf numFmtId="0" fontId="10" fillId="0" borderId="0" xfId="0" applyFont="1" applyProtection="1"/>
    <xf numFmtId="6" fontId="27" fillId="11" borderId="0" xfId="0" applyNumberFormat="1" applyFont="1" applyFill="1" applyProtection="1">
      <protection locked="0"/>
    </xf>
    <xf numFmtId="6" fontId="10" fillId="12" borderId="4" xfId="1" applyNumberFormat="1" applyFont="1" applyFill="1" applyBorder="1" applyAlignment="1" applyProtection="1">
      <alignment horizontal="center"/>
    </xf>
    <xf numFmtId="6" fontId="10" fillId="13" borderId="11" xfId="0" applyNumberFormat="1" applyFont="1" applyFill="1" applyBorder="1" applyProtection="1"/>
    <xf numFmtId="6" fontId="10" fillId="14" borderId="11" xfId="0" applyNumberFormat="1" applyFont="1" applyFill="1" applyBorder="1" applyProtection="1"/>
    <xf numFmtId="6" fontId="10" fillId="5" borderId="11" xfId="1" applyNumberFormat="1" applyFont="1" applyFill="1" applyBorder="1" applyProtection="1">
      <protection locked="0"/>
    </xf>
    <xf numFmtId="6" fontId="10" fillId="5" borderId="9" xfId="1" applyNumberFormat="1" applyFont="1" applyFill="1" applyBorder="1" applyProtection="1">
      <protection locked="0"/>
    </xf>
    <xf numFmtId="6" fontId="10" fillId="0" borderId="11" xfId="1" applyNumberFormat="1" applyFont="1" applyBorder="1" applyProtection="1"/>
    <xf numFmtId="6" fontId="10" fillId="10" borderId="9" xfId="0" applyNumberFormat="1" applyFont="1" applyFill="1" applyBorder="1" applyProtection="1"/>
    <xf numFmtId="0" fontId="10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6" fontId="9" fillId="0" borderId="0" xfId="1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Protection="1">
      <protection locked="0"/>
    </xf>
    <xf numFmtId="164" fontId="10" fillId="0" borderId="0" xfId="0" applyNumberFormat="1" applyFont="1" applyAlignment="1" applyProtection="1">
      <protection locked="0"/>
    </xf>
    <xf numFmtId="0" fontId="10" fillId="6" borderId="11" xfId="0" applyFont="1" applyFill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6" fontId="9" fillId="0" borderId="0" xfId="0" applyNumberFormat="1" applyFont="1" applyFill="1" applyBorder="1" applyProtection="1"/>
    <xf numFmtId="0" fontId="13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6" fontId="10" fillId="12" borderId="11" xfId="1" applyNumberFormat="1" applyFont="1" applyFill="1" applyBorder="1" applyProtection="1"/>
    <xf numFmtId="0" fontId="10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Border="1" applyAlignment="1" applyProtection="1">
      <alignment horizontal="left"/>
      <protection locked="0"/>
    </xf>
    <xf numFmtId="165" fontId="10" fillId="0" borderId="8" xfId="0" applyNumberFormat="1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0" fillId="0" borderId="5" xfId="0" applyFont="1" applyFill="1" applyBorder="1" applyProtection="1">
      <protection locked="0"/>
    </xf>
    <xf numFmtId="6" fontId="10" fillId="6" borderId="4" xfId="1" applyNumberFormat="1" applyFont="1" applyFill="1" applyBorder="1" applyAlignment="1">
      <alignment horizontal="center"/>
    </xf>
    <xf numFmtId="0" fontId="10" fillId="6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2" borderId="30" xfId="0" applyFont="1" applyFill="1" applyBorder="1" applyAlignment="1" applyProtection="1">
      <alignment horizontal="left"/>
      <protection locked="0"/>
    </xf>
    <xf numFmtId="1" fontId="10" fillId="2" borderId="29" xfId="0" applyNumberFormat="1" applyFont="1" applyFill="1" applyBorder="1" applyAlignment="1" applyProtection="1">
      <alignment horizontal="left"/>
      <protection locked="0"/>
    </xf>
    <xf numFmtId="2" fontId="10" fillId="0" borderId="5" xfId="0" applyNumberFormat="1" applyFont="1" applyBorder="1" applyProtection="1">
      <protection locked="0"/>
    </xf>
    <xf numFmtId="6" fontId="10" fillId="6" borderId="12" xfId="1" applyNumberFormat="1" applyFont="1" applyFill="1" applyBorder="1" applyAlignment="1">
      <alignment horizontal="right"/>
    </xf>
    <xf numFmtId="0" fontId="10" fillId="2" borderId="31" xfId="0" applyFont="1" applyFill="1" applyBorder="1" applyAlignment="1" applyProtection="1">
      <alignment horizontal="left"/>
      <protection locked="0"/>
    </xf>
    <xf numFmtId="164" fontId="10" fillId="0" borderId="5" xfId="0" applyNumberFormat="1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8" fillId="0" borderId="5" xfId="0" applyFont="1" applyBorder="1" applyAlignment="1" applyProtection="1">
      <alignment horizontal="left"/>
      <protection locked="0"/>
    </xf>
    <xf numFmtId="6" fontId="9" fillId="19" borderId="15" xfId="0" applyNumberFormat="1" applyFont="1" applyFill="1" applyBorder="1" applyProtection="1"/>
    <xf numFmtId="0" fontId="9" fillId="18" borderId="11" xfId="0" applyFont="1" applyFill="1" applyBorder="1" applyAlignment="1" applyProtection="1">
      <alignment wrapText="1"/>
      <protection locked="0"/>
    </xf>
    <xf numFmtId="6" fontId="9" fillId="18" borderId="11" xfId="1" applyNumberFormat="1" applyFont="1" applyFill="1" applyBorder="1" applyProtection="1">
      <protection locked="0"/>
    </xf>
    <xf numFmtId="6" fontId="9" fillId="18" borderId="11" xfId="1" applyNumberFormat="1" applyFont="1" applyFill="1" applyBorder="1" applyProtection="1"/>
    <xf numFmtId="0" fontId="9" fillId="18" borderId="11" xfId="0" applyFont="1" applyFill="1" applyBorder="1" applyProtection="1">
      <protection locked="0"/>
    </xf>
    <xf numFmtId="6" fontId="9" fillId="18" borderId="11" xfId="0" applyNumberFormat="1" applyFont="1" applyFill="1" applyBorder="1" applyProtection="1"/>
    <xf numFmtId="0" fontId="0" fillId="0" borderId="14" xfId="0" applyBorder="1"/>
    <xf numFmtId="2" fontId="10" fillId="10" borderId="11" xfId="0" applyNumberFormat="1" applyFont="1" applyFill="1" applyBorder="1" applyProtection="1">
      <protection locked="0"/>
    </xf>
    <xf numFmtId="0" fontId="9" fillId="22" borderId="11" xfId="0" applyFont="1" applyFill="1" applyBorder="1" applyAlignment="1" applyProtection="1">
      <alignment wrapText="1"/>
      <protection locked="0"/>
    </xf>
    <xf numFmtId="6" fontId="9" fillId="22" borderId="11" xfId="1" applyNumberFormat="1" applyFont="1" applyFill="1" applyBorder="1" applyProtection="1">
      <protection locked="0"/>
    </xf>
    <xf numFmtId="6" fontId="9" fillId="22" borderId="11" xfId="1" applyNumberFormat="1" applyFont="1" applyFill="1" applyBorder="1" applyProtection="1"/>
    <xf numFmtId="0" fontId="9" fillId="22" borderId="11" xfId="0" applyFont="1" applyFill="1" applyBorder="1" applyProtection="1">
      <protection locked="0"/>
    </xf>
    <xf numFmtId="6" fontId="9" fillId="22" borderId="11" xfId="0" applyNumberFormat="1" applyFont="1" applyFill="1" applyBorder="1" applyProtection="1"/>
    <xf numFmtId="0" fontId="10" fillId="10" borderId="4" xfId="0" applyFont="1" applyFill="1" applyBorder="1" applyAlignment="1" applyProtection="1">
      <alignment horizontal="center"/>
      <protection locked="0"/>
    </xf>
    <xf numFmtId="5" fontId="10" fillId="0" borderId="0" xfId="0" applyNumberFormat="1" applyFont="1" applyProtection="1"/>
    <xf numFmtId="5" fontId="10" fillId="6" borderId="32" xfId="0" applyNumberFormat="1" applyFont="1" applyFill="1" applyBorder="1" applyAlignment="1">
      <alignment horizontal="center"/>
    </xf>
    <xf numFmtId="5" fontId="10" fillId="6" borderId="33" xfId="0" applyNumberFormat="1" applyFont="1" applyFill="1" applyBorder="1" applyAlignment="1">
      <alignment horizontal="center"/>
    </xf>
    <xf numFmtId="7" fontId="10" fillId="6" borderId="11" xfId="0" applyNumberFormat="1" applyFont="1" applyFill="1" applyBorder="1" applyProtection="1"/>
    <xf numFmtId="5" fontId="10" fillId="6" borderId="11" xfId="0" applyNumberFormat="1" applyFont="1" applyFill="1" applyBorder="1" applyAlignment="1" applyProtection="1">
      <alignment horizontal="center"/>
    </xf>
    <xf numFmtId="0" fontId="10" fillId="20" borderId="0" xfId="0" applyFont="1" applyFill="1" applyAlignment="1" applyProtection="1">
      <alignment wrapText="1"/>
      <protection locked="0"/>
    </xf>
    <xf numFmtId="0" fontId="10" fillId="20" borderId="0" xfId="0" applyFont="1" applyFill="1" applyProtection="1"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left"/>
      <protection locked="0"/>
    </xf>
    <xf numFmtId="2" fontId="10" fillId="10" borderId="11" xfId="0" applyNumberFormat="1" applyFont="1" applyFill="1" applyBorder="1" applyAlignment="1" applyProtection="1">
      <alignment horizontal="center"/>
      <protection locked="0"/>
    </xf>
    <xf numFmtId="5" fontId="10" fillId="6" borderId="10" xfId="0" applyNumberFormat="1" applyFont="1" applyFill="1" applyBorder="1"/>
    <xf numFmtId="0" fontId="10" fillId="10" borderId="26" xfId="0" applyFont="1" applyFill="1" applyBorder="1" applyProtection="1">
      <protection locked="0"/>
    </xf>
    <xf numFmtId="0" fontId="10" fillId="10" borderId="28" xfId="0" applyFont="1" applyFill="1" applyBorder="1" applyProtection="1">
      <protection locked="0"/>
    </xf>
    <xf numFmtId="0" fontId="10" fillId="10" borderId="28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Alignment="1" applyProtection="1">
      <alignment horizontal="left"/>
      <protection locked="0"/>
    </xf>
    <xf numFmtId="5" fontId="10" fillId="23" borderId="28" xfId="0" applyNumberFormat="1" applyFont="1" applyFill="1" applyBorder="1" applyProtection="1">
      <protection locked="0"/>
    </xf>
    <xf numFmtId="5" fontId="10" fillId="23" borderId="27" xfId="0" applyNumberFormat="1" applyFont="1" applyFill="1" applyBorder="1" applyProtection="1">
      <protection locked="0"/>
    </xf>
    <xf numFmtId="10" fontId="10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0" fillId="10" borderId="27" xfId="0" applyFont="1" applyFill="1" applyBorder="1" applyAlignment="1" applyProtection="1">
      <alignment horizontal="left"/>
      <protection locked="0"/>
    </xf>
    <xf numFmtId="5" fontId="10" fillId="6" borderId="32" xfId="0" applyNumberFormat="1" applyFont="1" applyFill="1" applyBorder="1"/>
    <xf numFmtId="5" fontId="10" fillId="6" borderId="33" xfId="0" applyNumberFormat="1" applyFont="1" applyFill="1" applyBorder="1"/>
    <xf numFmtId="0" fontId="10" fillId="0" borderId="0" xfId="0" applyFont="1" applyAlignment="1" applyProtection="1">
      <alignment horizontal="center" wrapText="1"/>
      <protection locked="0"/>
    </xf>
    <xf numFmtId="0" fontId="10" fillId="5" borderId="4" xfId="0" applyFont="1" applyFill="1" applyBorder="1" applyProtection="1"/>
    <xf numFmtId="6" fontId="9" fillId="19" borderId="15" xfId="0" applyNumberFormat="1" applyFont="1" applyFill="1" applyBorder="1" applyProtection="1">
      <protection locked="0"/>
    </xf>
    <xf numFmtId="0" fontId="10" fillId="23" borderId="26" xfId="0" applyFont="1" applyFill="1" applyBorder="1" applyAlignment="1" applyProtection="1">
      <alignment horizontal="left"/>
      <protection locked="0"/>
    </xf>
    <xf numFmtId="0" fontId="10" fillId="23" borderId="28" xfId="0" applyFont="1" applyFill="1" applyBorder="1" applyProtection="1">
      <protection locked="0"/>
    </xf>
    <xf numFmtId="2" fontId="10" fillId="10" borderId="4" xfId="0" applyNumberFormat="1" applyFont="1" applyFill="1" applyBorder="1" applyProtection="1">
      <protection locked="0"/>
    </xf>
    <xf numFmtId="0" fontId="9" fillId="21" borderId="11" xfId="0" applyFont="1" applyFill="1" applyBorder="1" applyAlignment="1" applyProtection="1">
      <alignment wrapText="1"/>
      <protection locked="0"/>
    </xf>
    <xf numFmtId="6" fontId="9" fillId="21" borderId="11" xfId="1" applyNumberFormat="1" applyFont="1" applyFill="1" applyBorder="1" applyProtection="1">
      <protection locked="0"/>
    </xf>
    <xf numFmtId="6" fontId="9" fillId="21" borderId="11" xfId="1" applyNumberFormat="1" applyFont="1" applyFill="1" applyBorder="1" applyProtection="1"/>
    <xf numFmtId="0" fontId="9" fillId="21" borderId="11" xfId="0" applyFont="1" applyFill="1" applyBorder="1" applyProtection="1">
      <protection locked="0"/>
    </xf>
    <xf numFmtId="6" fontId="9" fillId="21" borderId="11" xfId="0" applyNumberFormat="1" applyFont="1" applyFill="1" applyBorder="1" applyProtection="1"/>
    <xf numFmtId="0" fontId="10" fillId="5" borderId="4" xfId="0" applyFont="1" applyFill="1" applyBorder="1" applyAlignment="1" applyProtection="1">
      <alignment horizontal="left"/>
    </xf>
    <xf numFmtId="0" fontId="10" fillId="6" borderId="11" xfId="0" applyFont="1" applyFill="1" applyBorder="1" applyAlignment="1" applyProtection="1">
      <alignment wrapText="1"/>
    </xf>
    <xf numFmtId="5" fontId="10" fillId="6" borderId="11" xfId="0" applyNumberFormat="1" applyFont="1" applyFill="1" applyBorder="1"/>
    <xf numFmtId="0" fontId="10" fillId="5" borderId="10" xfId="0" applyFont="1" applyFill="1" applyBorder="1" applyAlignment="1" applyProtection="1">
      <alignment horizontal="center"/>
      <protection locked="0"/>
    </xf>
    <xf numFmtId="2" fontId="10" fillId="10" borderId="12" xfId="0" applyNumberFormat="1" applyFont="1" applyFill="1" applyBorder="1" applyProtection="1">
      <protection locked="0"/>
    </xf>
    <xf numFmtId="6" fontId="10" fillId="6" borderId="12" xfId="1" applyNumberFormat="1" applyFont="1" applyFill="1" applyBorder="1" applyAlignment="1">
      <alignment horizontal="center"/>
    </xf>
    <xf numFmtId="2" fontId="9" fillId="6" borderId="34" xfId="0" applyNumberFormat="1" applyFont="1" applyFill="1" applyBorder="1" applyAlignment="1">
      <alignment horizontal="right"/>
    </xf>
    <xf numFmtId="2" fontId="9" fillId="6" borderId="16" xfId="0" applyNumberFormat="1" applyFont="1" applyFill="1" applyBorder="1" applyAlignment="1">
      <alignment horizontal="right"/>
    </xf>
    <xf numFmtId="6" fontId="10" fillId="6" borderId="35" xfId="1" applyNumberFormat="1" applyFont="1" applyFill="1" applyBorder="1" applyAlignment="1">
      <alignment horizontal="right"/>
    </xf>
    <xf numFmtId="5" fontId="10" fillId="6" borderId="15" xfId="0" applyNumberFormat="1" applyFont="1" applyFill="1" applyBorder="1"/>
    <xf numFmtId="5" fontId="10" fillId="0" borderId="15" xfId="0" applyNumberFormat="1" applyFont="1" applyBorder="1" applyProtection="1"/>
    <xf numFmtId="0" fontId="10" fillId="6" borderId="34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6" fontId="10" fillId="6" borderId="35" xfId="1" applyNumberFormat="1" applyFont="1" applyFill="1" applyBorder="1" applyAlignment="1">
      <alignment horizontal="center"/>
    </xf>
    <xf numFmtId="5" fontId="10" fillId="0" borderId="10" xfId="0" applyNumberFormat="1" applyFont="1" applyBorder="1" applyProtection="1">
      <protection locked="0"/>
    </xf>
    <xf numFmtId="5" fontId="10" fillId="10" borderId="28" xfId="0" applyNumberFormat="1" applyFont="1" applyFill="1" applyBorder="1" applyProtection="1">
      <protection locked="0"/>
    </xf>
    <xf numFmtId="5" fontId="10" fillId="10" borderId="27" xfId="0" applyNumberFormat="1" applyFont="1" applyFill="1" applyBorder="1" applyProtection="1">
      <protection locked="0"/>
    </xf>
    <xf numFmtId="6" fontId="10" fillId="6" borderId="15" xfId="1" applyNumberFormat="1" applyFont="1" applyFill="1" applyBorder="1" applyAlignment="1">
      <alignment horizontal="center"/>
    </xf>
    <xf numFmtId="6" fontId="10" fillId="6" borderId="15" xfId="1" applyNumberFormat="1" applyFont="1" applyFill="1" applyBorder="1" applyAlignment="1">
      <alignment horizontal="right"/>
    </xf>
    <xf numFmtId="6" fontId="10" fillId="5" borderId="10" xfId="1" applyNumberFormat="1" applyFont="1" applyFill="1" applyBorder="1" applyAlignment="1" applyProtection="1">
      <alignment horizontal="center"/>
      <protection locked="0"/>
    </xf>
    <xf numFmtId="5" fontId="10" fillId="6" borderId="15" xfId="0" applyNumberFormat="1" applyFont="1" applyFill="1" applyBorder="1" applyProtection="1"/>
    <xf numFmtId="6" fontId="10" fillId="5" borderId="10" xfId="1" applyNumberFormat="1" applyFont="1" applyFill="1" applyBorder="1" applyAlignment="1" applyProtection="1">
      <alignment horizontal="right"/>
      <protection locked="0"/>
    </xf>
    <xf numFmtId="6" fontId="27" fillId="11" borderId="0" xfId="0" applyNumberFormat="1" applyFont="1" applyFill="1" applyProtection="1"/>
    <xf numFmtId="6" fontId="10" fillId="6" borderId="11" xfId="0" applyNumberFormat="1" applyFont="1" applyFill="1" applyBorder="1" applyProtection="1"/>
    <xf numFmtId="0" fontId="10" fillId="0" borderId="11" xfId="0" applyFont="1" applyBorder="1" applyAlignment="1" applyProtection="1">
      <alignment horizontal="left"/>
      <protection locked="0"/>
    </xf>
    <xf numFmtId="6" fontId="10" fillId="0" borderId="0" xfId="0" applyNumberFormat="1" applyFont="1" applyProtection="1"/>
    <xf numFmtId="0" fontId="10" fillId="5" borderId="10" xfId="0" applyFont="1" applyFill="1" applyBorder="1" applyAlignment="1" applyProtection="1">
      <alignment horizontal="left"/>
      <protection locked="0"/>
    </xf>
    <xf numFmtId="0" fontId="10" fillId="17" borderId="26" xfId="0" applyFont="1" applyFill="1" applyBorder="1" applyProtection="1">
      <protection locked="0"/>
    </xf>
    <xf numFmtId="0" fontId="10" fillId="17" borderId="28" xfId="0" applyFont="1" applyFill="1" applyBorder="1" applyProtection="1">
      <protection locked="0"/>
    </xf>
    <xf numFmtId="0" fontId="10" fillId="17" borderId="27" xfId="0" applyFont="1" applyFill="1" applyBorder="1" applyAlignment="1" applyProtection="1">
      <alignment horizontal="right"/>
      <protection locked="0"/>
    </xf>
    <xf numFmtId="0" fontId="9" fillId="17" borderId="28" xfId="0" applyFont="1" applyFill="1" applyBorder="1" applyAlignment="1" applyProtection="1">
      <alignment horizontal="left"/>
      <protection locked="0"/>
    </xf>
    <xf numFmtId="0" fontId="10" fillId="17" borderId="28" xfId="0" applyFont="1" applyFill="1" applyBorder="1" applyAlignment="1" applyProtection="1">
      <alignment horizontal="right"/>
      <protection locked="0"/>
    </xf>
    <xf numFmtId="0" fontId="10" fillId="17" borderId="15" xfId="0" applyFont="1" applyFill="1" applyBorder="1" applyAlignment="1" applyProtection="1">
      <alignment horizontal="left"/>
      <protection locked="0"/>
    </xf>
    <xf numFmtId="0" fontId="9" fillId="10" borderId="26" xfId="0" applyFont="1" applyFill="1" applyBorder="1" applyProtection="1">
      <protection locked="0"/>
    </xf>
    <xf numFmtId="0" fontId="9" fillId="10" borderId="28" xfId="0" applyFont="1" applyFill="1" applyBorder="1" applyProtection="1">
      <protection locked="0"/>
    </xf>
    <xf numFmtId="0" fontId="9" fillId="10" borderId="28" xfId="0" applyFont="1" applyFill="1" applyBorder="1" applyAlignment="1" applyProtection="1">
      <alignment horizontal="left"/>
      <protection locked="0"/>
    </xf>
    <xf numFmtId="0" fontId="9" fillId="10" borderId="27" xfId="0" applyFont="1" applyFill="1" applyBorder="1" applyAlignment="1" applyProtection="1">
      <alignment horizontal="left"/>
      <protection locked="0"/>
    </xf>
    <xf numFmtId="0" fontId="9" fillId="10" borderId="28" xfId="0" applyFont="1" applyFill="1" applyBorder="1" applyAlignment="1" applyProtection="1">
      <alignment horizontal="right"/>
      <protection locked="0"/>
    </xf>
    <xf numFmtId="0" fontId="9" fillId="10" borderId="27" xfId="0" applyFont="1" applyFill="1" applyBorder="1" applyAlignment="1" applyProtection="1">
      <alignment horizontal="right"/>
      <protection locked="0"/>
    </xf>
    <xf numFmtId="0" fontId="9" fillId="10" borderId="26" xfId="0" applyFont="1" applyFill="1" applyBorder="1" applyAlignment="1" applyProtection="1">
      <alignment horizontal="left"/>
      <protection locked="0"/>
    </xf>
    <xf numFmtId="5" fontId="10" fillId="6" borderId="10" xfId="0" applyNumberFormat="1" applyFont="1" applyFill="1" applyBorder="1" applyAlignment="1">
      <alignment horizontal="center"/>
    </xf>
    <xf numFmtId="5" fontId="9" fillId="10" borderId="16" xfId="0" applyNumberFormat="1" applyFont="1" applyFill="1" applyBorder="1" applyProtection="1">
      <protection locked="0"/>
    </xf>
    <xf numFmtId="5" fontId="9" fillId="10" borderId="35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9" fillId="17" borderId="26" xfId="0" applyFont="1" applyFill="1" applyBorder="1" applyProtection="1">
      <protection locked="0"/>
    </xf>
    <xf numFmtId="0" fontId="9" fillId="17" borderId="28" xfId="0" applyFont="1" applyFill="1" applyBorder="1" applyProtection="1">
      <protection locked="0"/>
    </xf>
    <xf numFmtId="0" fontId="9" fillId="17" borderId="27" xfId="0" applyFont="1" applyFill="1" applyBorder="1" applyAlignment="1" applyProtection="1">
      <alignment horizontal="left"/>
      <protection locked="0"/>
    </xf>
    <xf numFmtId="0" fontId="9" fillId="17" borderId="28" xfId="0" applyFont="1" applyFill="1" applyBorder="1" applyAlignment="1" applyProtection="1">
      <alignment horizontal="right"/>
      <protection locked="0"/>
    </xf>
    <xf numFmtId="0" fontId="9" fillId="17" borderId="27" xfId="0" applyFont="1" applyFill="1" applyBorder="1" applyProtection="1">
      <protection locked="0"/>
    </xf>
    <xf numFmtId="0" fontId="9" fillId="17" borderId="26" xfId="0" applyFont="1" applyFill="1" applyBorder="1" applyAlignment="1" applyProtection="1">
      <alignment horizontal="left"/>
      <protection locked="0"/>
    </xf>
    <xf numFmtId="0" fontId="9" fillId="17" borderId="27" xfId="0" applyFont="1" applyFill="1" applyBorder="1" applyAlignment="1" applyProtection="1">
      <alignment horizontal="right"/>
      <protection locked="0"/>
    </xf>
    <xf numFmtId="165" fontId="10" fillId="0" borderId="1" xfId="0" applyNumberFormat="1" applyFont="1" applyBorder="1" applyProtection="1">
      <protection locked="0"/>
    </xf>
    <xf numFmtId="0" fontId="9" fillId="17" borderId="18" xfId="0" applyFont="1" applyFill="1" applyBorder="1" applyProtection="1">
      <protection locked="0"/>
    </xf>
    <xf numFmtId="0" fontId="9" fillId="17" borderId="19" xfId="0" applyFont="1" applyFill="1" applyBorder="1" applyProtection="1">
      <protection locked="0"/>
    </xf>
    <xf numFmtId="0" fontId="9" fillId="17" borderId="19" xfId="0" applyFont="1" applyFill="1" applyBorder="1" applyAlignment="1" applyProtection="1">
      <alignment horizontal="right"/>
      <protection locked="0"/>
    </xf>
    <xf numFmtId="0" fontId="9" fillId="17" borderId="20" xfId="0" applyFont="1" applyFill="1" applyBorder="1" applyAlignment="1" applyProtection="1">
      <alignment horizontal="right"/>
      <protection locked="0"/>
    </xf>
    <xf numFmtId="0" fontId="9" fillId="6" borderId="0" xfId="0" applyFont="1" applyFill="1" applyBorder="1" applyProtection="1">
      <protection locked="0"/>
    </xf>
    <xf numFmtId="0" fontId="10" fillId="6" borderId="0" xfId="0" applyFont="1" applyFill="1" applyBorder="1" applyProtection="1">
      <protection locked="0"/>
    </xf>
    <xf numFmtId="0" fontId="10" fillId="6" borderId="0" xfId="0" applyFont="1" applyFill="1" applyBorder="1" applyAlignment="1" applyProtection="1">
      <alignment horizontal="right"/>
      <protection locked="0"/>
    </xf>
    <xf numFmtId="0" fontId="10" fillId="6" borderId="3" xfId="0" applyFont="1" applyFill="1" applyBorder="1" applyAlignment="1" applyProtection="1">
      <alignment horizontal="right"/>
      <protection locked="0"/>
    </xf>
    <xf numFmtId="0" fontId="10" fillId="6" borderId="4" xfId="0" applyNumberFormat="1" applyFont="1" applyFill="1" applyBorder="1" applyAlignment="1">
      <alignment horizontal="left"/>
    </xf>
    <xf numFmtId="0" fontId="10" fillId="0" borderId="13" xfId="0" applyFont="1" applyBorder="1" applyProtection="1">
      <protection locked="0"/>
    </xf>
    <xf numFmtId="0" fontId="9" fillId="6" borderId="3" xfId="0" applyFont="1" applyFill="1" applyBorder="1" applyProtection="1">
      <protection locked="0"/>
    </xf>
    <xf numFmtId="6" fontId="10" fillId="0" borderId="11" xfId="0" applyNumberFormat="1" applyFont="1" applyBorder="1" applyProtection="1"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4" xfId="0" applyFont="1" applyBorder="1" applyProtection="1">
      <protection locked="0"/>
    </xf>
    <xf numFmtId="0" fontId="9" fillId="0" borderId="11" xfId="0" applyFont="1" applyFill="1" applyBorder="1" applyProtection="1">
      <protection locked="0"/>
    </xf>
    <xf numFmtId="0" fontId="9" fillId="0" borderId="11" xfId="0" applyFont="1" applyFill="1" applyBorder="1" applyAlignment="1" applyProtection="1">
      <alignment horizontal="right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right"/>
      <protection locked="0"/>
    </xf>
    <xf numFmtId="0" fontId="9" fillId="0" borderId="10" xfId="0" applyFont="1" applyFill="1" applyBorder="1" applyProtection="1">
      <protection locked="0"/>
    </xf>
    <xf numFmtId="0" fontId="9" fillId="0" borderId="10" xfId="0" applyFont="1" applyFill="1" applyBorder="1" applyAlignment="1" applyProtection="1">
      <alignment horizontal="right"/>
      <protection locked="0"/>
    </xf>
    <xf numFmtId="5" fontId="10" fillId="6" borderId="15" xfId="0" applyNumberFormat="1" applyFont="1" applyFill="1" applyBorder="1" applyAlignment="1">
      <alignment horizontal="center"/>
    </xf>
    <xf numFmtId="0" fontId="9" fillId="24" borderId="0" xfId="0" applyFont="1" applyFill="1" applyProtection="1">
      <protection locked="0"/>
    </xf>
    <xf numFmtId="0" fontId="10" fillId="24" borderId="0" xfId="0" applyFont="1" applyFill="1" applyProtection="1">
      <protection locked="0"/>
    </xf>
    <xf numFmtId="0" fontId="10" fillId="24" borderId="0" xfId="0" applyFont="1" applyFill="1" applyAlignment="1" applyProtection="1">
      <alignment horizontal="right"/>
      <protection locked="0"/>
    </xf>
    <xf numFmtId="0" fontId="10" fillId="6" borderId="11" xfId="0" applyFont="1" applyFill="1" applyBorder="1" applyAlignment="1" applyProtection="1">
      <alignment horizontal="center"/>
    </xf>
    <xf numFmtId="0" fontId="9" fillId="6" borderId="15" xfId="0" applyFont="1" applyFill="1" applyBorder="1" applyAlignment="1" applyProtection="1">
      <alignment horizontal="left"/>
      <protection locked="0"/>
    </xf>
    <xf numFmtId="2" fontId="9" fillId="6" borderId="9" xfId="0" applyNumberFormat="1" applyFont="1" applyFill="1" applyBorder="1" applyAlignment="1">
      <alignment horizontal="center"/>
    </xf>
    <xf numFmtId="0" fontId="10" fillId="10" borderId="28" xfId="0" applyFont="1" applyFill="1" applyBorder="1" applyAlignment="1" applyProtection="1">
      <alignment horizontal="right"/>
      <protection locked="0"/>
    </xf>
    <xf numFmtId="0" fontId="10" fillId="10" borderId="27" xfId="0" applyFont="1" applyFill="1" applyBorder="1" applyAlignment="1" applyProtection="1">
      <alignment horizontal="right"/>
      <protection locked="0"/>
    </xf>
    <xf numFmtId="0" fontId="10" fillId="10" borderId="27" xfId="0" quotePrefix="1" applyFont="1" applyFill="1" applyBorder="1" applyAlignment="1" applyProtection="1">
      <alignment horizontal="left"/>
      <protection locked="0"/>
    </xf>
    <xf numFmtId="0" fontId="9" fillId="10" borderId="27" xfId="0" applyFont="1" applyFill="1" applyBorder="1" applyProtection="1">
      <protection locked="0"/>
    </xf>
    <xf numFmtId="0" fontId="9" fillId="10" borderId="18" xfId="0" applyFont="1" applyFill="1" applyBorder="1" applyProtection="1">
      <protection locked="0"/>
    </xf>
    <xf numFmtId="0" fontId="9" fillId="10" borderId="19" xfId="0" applyFont="1" applyFill="1" applyBorder="1" applyProtection="1">
      <protection locked="0"/>
    </xf>
    <xf numFmtId="0" fontId="9" fillId="10" borderId="19" xfId="0" applyFont="1" applyFill="1" applyBorder="1" applyAlignment="1" applyProtection="1">
      <alignment horizontal="right"/>
      <protection locked="0"/>
    </xf>
    <xf numFmtId="0" fontId="9" fillId="10" borderId="20" xfId="0" applyFont="1" applyFill="1" applyBorder="1" applyAlignment="1" applyProtection="1">
      <alignment horizontal="right"/>
      <protection locked="0"/>
    </xf>
    <xf numFmtId="0" fontId="9" fillId="10" borderId="27" xfId="0" quotePrefix="1" applyFont="1" applyFill="1" applyBorder="1" applyAlignment="1" applyProtection="1">
      <alignment horizontal="left"/>
      <protection locked="0"/>
    </xf>
    <xf numFmtId="6" fontId="10" fillId="6" borderId="15" xfId="1" applyNumberFormat="1" applyFont="1" applyFill="1" applyBorder="1"/>
    <xf numFmtId="0" fontId="10" fillId="5" borderId="10" xfId="0" applyFont="1" applyFill="1" applyBorder="1" applyAlignment="1" applyProtection="1">
      <alignment horizontal="left"/>
    </xf>
    <xf numFmtId="0" fontId="9" fillId="23" borderId="26" xfId="0" applyFont="1" applyFill="1" applyBorder="1" applyAlignment="1" applyProtection="1">
      <alignment horizontal="left"/>
      <protection locked="0"/>
    </xf>
    <xf numFmtId="0" fontId="9" fillId="23" borderId="28" xfId="0" applyFont="1" applyFill="1" applyBorder="1" applyProtection="1">
      <protection locked="0"/>
    </xf>
    <xf numFmtId="0" fontId="9" fillId="23" borderId="28" xfId="0" applyFont="1" applyFill="1" applyBorder="1" applyAlignment="1" applyProtection="1">
      <alignment horizontal="left"/>
      <protection locked="0"/>
    </xf>
    <xf numFmtId="6" fontId="9" fillId="19" borderId="12" xfId="1" applyNumberFormat="1" applyFont="1" applyFill="1" applyBorder="1" applyAlignment="1" applyProtection="1">
      <alignment horizontal="left"/>
    </xf>
    <xf numFmtId="6" fontId="9" fillId="19" borderId="15" xfId="1" applyNumberFormat="1" applyFont="1" applyFill="1" applyBorder="1" applyAlignment="1" applyProtection="1">
      <alignment horizontal="left"/>
    </xf>
    <xf numFmtId="6" fontId="10" fillId="12" borderId="9" xfId="1" applyNumberFormat="1" applyFont="1" applyFill="1" applyBorder="1" applyProtection="1"/>
    <xf numFmtId="6" fontId="10" fillId="0" borderId="9" xfId="1" applyNumberFormat="1" applyFont="1" applyBorder="1" applyProtection="1"/>
    <xf numFmtId="6" fontId="27" fillId="11" borderId="11" xfId="0" applyNumberFormat="1" applyFont="1" applyFill="1" applyBorder="1" applyProtection="1"/>
    <xf numFmtId="0" fontId="10" fillId="0" borderId="3" xfId="0" applyFont="1" applyBorder="1" applyProtection="1"/>
    <xf numFmtId="0" fontId="10" fillId="0" borderId="3" xfId="0" applyFont="1" applyBorder="1" applyAlignment="1" applyProtection="1">
      <alignment horizontal="left"/>
    </xf>
    <xf numFmtId="166" fontId="10" fillId="0" borderId="11" xfId="0" applyNumberFormat="1" applyFont="1" applyBorder="1" applyAlignment="1" applyProtection="1">
      <alignment horizontal="right"/>
    </xf>
    <xf numFmtId="2" fontId="10" fillId="0" borderId="12" xfId="0" applyNumberFormat="1" applyFont="1" applyBorder="1" applyProtection="1"/>
    <xf numFmtId="0" fontId="10" fillId="0" borderId="5" xfId="0" applyFont="1" applyBorder="1" applyProtection="1"/>
    <xf numFmtId="0" fontId="10" fillId="0" borderId="8" xfId="0" applyFont="1" applyBorder="1" applyAlignment="1" applyProtection="1">
      <alignment horizontal="left"/>
    </xf>
    <xf numFmtId="0" fontId="10" fillId="0" borderId="1" xfId="0" quotePrefix="1" applyFont="1" applyBorder="1" applyAlignment="1" applyProtection="1">
      <alignment horizontal="left"/>
    </xf>
    <xf numFmtId="0" fontId="10" fillId="0" borderId="0" xfId="0" applyFont="1" applyBorder="1" applyProtection="1"/>
    <xf numFmtId="0" fontId="10" fillId="0" borderId="1" xfId="0" applyFont="1" applyBorder="1" applyAlignment="1" applyProtection="1">
      <alignment horizontal="left"/>
    </xf>
    <xf numFmtId="0" fontId="10" fillId="0" borderId="7" xfId="0" applyFont="1" applyBorder="1" applyAlignment="1" applyProtection="1">
      <alignment horizontal="left"/>
    </xf>
    <xf numFmtId="166" fontId="10" fillId="0" borderId="4" xfId="0" quotePrefix="1" applyNumberFormat="1" applyFont="1" applyBorder="1" applyAlignment="1" applyProtection="1">
      <alignment horizontal="left"/>
    </xf>
    <xf numFmtId="166" fontId="10" fillId="10" borderId="4" xfId="0" quotePrefix="1" applyNumberFormat="1" applyFont="1" applyFill="1" applyBorder="1" applyAlignment="1" applyProtection="1">
      <alignment horizontal="left"/>
    </xf>
    <xf numFmtId="166" fontId="10" fillId="10" borderId="1" xfId="0" quotePrefix="1" applyNumberFormat="1" applyFont="1" applyFill="1" applyBorder="1" applyAlignment="1" applyProtection="1">
      <alignment horizontal="left"/>
    </xf>
    <xf numFmtId="5" fontId="10" fillId="0" borderId="10" xfId="0" applyNumberFormat="1" applyFont="1" applyBorder="1" applyProtection="1"/>
    <xf numFmtId="0" fontId="10" fillId="0" borderId="2" xfId="0" applyFont="1" applyBorder="1" applyAlignment="1" applyProtection="1">
      <alignment horizontal="left"/>
    </xf>
    <xf numFmtId="0" fontId="10" fillId="0" borderId="5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centerContinuous"/>
    </xf>
    <xf numFmtId="166" fontId="10" fillId="0" borderId="11" xfId="0" quotePrefix="1" applyNumberFormat="1" applyFont="1" applyBorder="1" applyAlignment="1" applyProtection="1">
      <alignment horizontal="left"/>
    </xf>
    <xf numFmtId="166" fontId="10" fillId="10" borderId="14" xfId="0" quotePrefix="1" applyNumberFormat="1" applyFont="1" applyFill="1" applyBorder="1" applyAlignment="1" applyProtection="1">
      <alignment horizontal="left"/>
    </xf>
    <xf numFmtId="5" fontId="10" fillId="0" borderId="12" xfId="0" applyNumberFormat="1" applyFont="1" applyBorder="1" applyProtection="1"/>
    <xf numFmtId="2" fontId="10" fillId="0" borderId="1" xfId="0" applyNumberFormat="1" applyFont="1" applyBorder="1" applyProtection="1"/>
    <xf numFmtId="0" fontId="9" fillId="0" borderId="1" xfId="0" quotePrefix="1" applyFont="1" applyBorder="1" applyAlignment="1" applyProtection="1">
      <alignment horizontal="left"/>
    </xf>
    <xf numFmtId="6" fontId="10" fillId="0" borderId="3" xfId="0" applyNumberFormat="1" applyFont="1" applyBorder="1" applyProtection="1"/>
    <xf numFmtId="0" fontId="10" fillId="0" borderId="3" xfId="0" applyFont="1" applyBorder="1" applyAlignment="1" applyProtection="1">
      <alignment horizontal="center"/>
    </xf>
    <xf numFmtId="5" fontId="10" fillId="6" borderId="12" xfId="0" applyNumberFormat="1" applyFont="1" applyFill="1" applyBorder="1" applyProtection="1"/>
    <xf numFmtId="0" fontId="9" fillId="10" borderId="26" xfId="0" applyFont="1" applyFill="1" applyBorder="1" applyAlignment="1" applyProtection="1">
      <alignment horizontal="left"/>
    </xf>
    <xf numFmtId="0" fontId="9" fillId="10" borderId="28" xfId="0" applyFont="1" applyFill="1" applyBorder="1" applyProtection="1"/>
    <xf numFmtId="0" fontId="9" fillId="10" borderId="28" xfId="0" applyFont="1" applyFill="1" applyBorder="1" applyAlignment="1" applyProtection="1">
      <alignment horizontal="right"/>
    </xf>
    <xf numFmtId="0" fontId="9" fillId="10" borderId="27" xfId="0" quotePrefix="1" applyFont="1" applyFill="1" applyBorder="1" applyAlignment="1" applyProtection="1">
      <alignment horizontal="left"/>
    </xf>
    <xf numFmtId="0" fontId="10" fillId="0" borderId="3" xfId="0" quotePrefix="1" applyFont="1" applyBorder="1" applyAlignment="1" applyProtection="1">
      <alignment horizontal="left"/>
    </xf>
    <xf numFmtId="0" fontId="10" fillId="0" borderId="8" xfId="0" applyFont="1" applyBorder="1" applyProtection="1"/>
    <xf numFmtId="0" fontId="9" fillId="0" borderId="0" xfId="0" applyFont="1" applyBorder="1" applyProtection="1"/>
    <xf numFmtId="0" fontId="10" fillId="0" borderId="0" xfId="0" applyFont="1" applyBorder="1" applyAlignment="1" applyProtection="1">
      <alignment horizontal="right"/>
    </xf>
    <xf numFmtId="0" fontId="10" fillId="0" borderId="3" xfId="0" applyFont="1" applyBorder="1" applyAlignment="1" applyProtection="1">
      <alignment horizontal="right"/>
    </xf>
    <xf numFmtId="5" fontId="10" fillId="6" borderId="11" xfId="0" applyNumberFormat="1" applyFont="1" applyFill="1" applyBorder="1" applyProtection="1"/>
    <xf numFmtId="0" fontId="9" fillId="10" borderId="26" xfId="0" applyFont="1" applyFill="1" applyBorder="1" applyProtection="1"/>
    <xf numFmtId="0" fontId="9" fillId="10" borderId="27" xfId="0" applyFont="1" applyFill="1" applyBorder="1" applyProtection="1"/>
    <xf numFmtId="5" fontId="10" fillId="1" borderId="10" xfId="0" applyNumberFormat="1" applyFont="1" applyFill="1" applyBorder="1" applyProtection="1"/>
    <xf numFmtId="0" fontId="10" fillId="0" borderId="0" xfId="0" applyFont="1" applyAlignment="1" applyProtection="1">
      <alignment horizontal="right"/>
    </xf>
    <xf numFmtId="6" fontId="10" fillId="0" borderId="0" xfId="0" applyNumberFormat="1" applyFont="1" applyAlignment="1" applyProtection="1">
      <alignment horizontal="right"/>
    </xf>
    <xf numFmtId="0" fontId="10" fillId="0" borderId="1" xfId="0" applyFont="1" applyBorder="1" applyAlignment="1" applyProtection="1">
      <alignment horizontal="right"/>
    </xf>
    <xf numFmtId="168" fontId="10" fillId="0" borderId="1" xfId="0" applyNumberFormat="1" applyFont="1" applyBorder="1" applyAlignment="1" applyProtection="1">
      <alignment horizontal="right"/>
    </xf>
    <xf numFmtId="0" fontId="9" fillId="10" borderId="27" xfId="0" applyFont="1" applyFill="1" applyBorder="1" applyAlignment="1" applyProtection="1">
      <alignment horizontal="left"/>
    </xf>
    <xf numFmtId="0" fontId="10" fillId="0" borderId="5" xfId="0" applyFont="1" applyBorder="1" applyAlignment="1" applyProtection="1">
      <alignment horizontal="right"/>
    </xf>
    <xf numFmtId="0" fontId="10" fillId="0" borderId="1" xfId="0" applyFont="1" applyBorder="1" applyProtection="1"/>
    <xf numFmtId="5" fontId="10" fillId="0" borderId="11" xfId="0" applyNumberFormat="1" applyFont="1" applyBorder="1" applyProtection="1"/>
    <xf numFmtId="0" fontId="10" fillId="0" borderId="0" xfId="0" applyFont="1" applyAlignment="1" applyProtection="1">
      <alignment horizontal="left"/>
    </xf>
    <xf numFmtId="5" fontId="10" fillId="1" borderId="11" xfId="0" applyNumberFormat="1" applyFont="1" applyFill="1" applyBorder="1" applyProtection="1"/>
    <xf numFmtId="0" fontId="10" fillId="0" borderId="0" xfId="0" applyFont="1" applyBorder="1" applyAlignment="1" applyProtection="1">
      <alignment horizontal="left"/>
    </xf>
    <xf numFmtId="0" fontId="9" fillId="10" borderId="27" xfId="0" applyFont="1" applyFill="1" applyBorder="1" applyAlignment="1" applyProtection="1">
      <alignment horizontal="right"/>
    </xf>
    <xf numFmtId="165" fontId="10" fillId="0" borderId="0" xfId="0" applyNumberFormat="1" applyFont="1" applyProtection="1"/>
    <xf numFmtId="5" fontId="10" fillId="0" borderId="0" xfId="0" applyNumberFormat="1" applyFont="1" applyAlignment="1" applyProtection="1">
      <alignment horizontal="right"/>
    </xf>
    <xf numFmtId="0" fontId="10" fillId="0" borderId="2" xfId="0" applyFont="1" applyBorder="1" applyProtection="1"/>
    <xf numFmtId="0" fontId="9" fillId="0" borderId="3" xfId="0" applyFont="1" applyBorder="1" applyProtection="1"/>
    <xf numFmtId="6" fontId="10" fillId="0" borderId="5" xfId="0" applyNumberFormat="1" applyFont="1" applyBorder="1" applyProtection="1"/>
    <xf numFmtId="5" fontId="10" fillId="1" borderId="4" xfId="0" applyNumberFormat="1" applyFont="1" applyFill="1" applyBorder="1" applyProtection="1"/>
    <xf numFmtId="0" fontId="10" fillId="0" borderId="6" xfId="0" applyFont="1" applyBorder="1" applyProtection="1"/>
    <xf numFmtId="165" fontId="10" fillId="0" borderId="1" xfId="0" applyNumberFormat="1" applyFont="1" applyBorder="1" applyProtection="1"/>
    <xf numFmtId="0" fontId="10" fillId="0" borderId="9" xfId="0" applyFont="1" applyBorder="1" applyProtection="1"/>
    <xf numFmtId="165" fontId="10" fillId="0" borderId="5" xfId="0" applyNumberFormat="1" applyFont="1" applyBorder="1" applyProtection="1"/>
    <xf numFmtId="5" fontId="10" fillId="12" borderId="12" xfId="0" applyNumberFormat="1" applyFont="1" applyFill="1" applyBorder="1" applyProtection="1"/>
    <xf numFmtId="5" fontId="10" fillId="6" borderId="4" xfId="0" applyNumberFormat="1" applyFont="1" applyFill="1" applyBorder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Continuous"/>
    </xf>
    <xf numFmtId="167" fontId="10" fillId="0" borderId="0" xfId="2" applyNumberFormat="1" applyFont="1" applyAlignment="1" applyProtection="1">
      <alignment horizontal="left"/>
    </xf>
    <xf numFmtId="5" fontId="18" fillId="0" borderId="0" xfId="0" applyNumberFormat="1" applyFont="1" applyFill="1" applyProtection="1"/>
    <xf numFmtId="5" fontId="10" fillId="0" borderId="0" xfId="0" applyNumberFormat="1" applyFont="1" applyAlignment="1" applyProtection="1">
      <alignment horizontal="centerContinuous"/>
    </xf>
    <xf numFmtId="0" fontId="9" fillId="0" borderId="0" xfId="0" applyFont="1" applyProtection="1"/>
    <xf numFmtId="9" fontId="10" fillId="0" borderId="0" xfId="0" applyNumberFormat="1" applyFont="1" applyAlignment="1" applyProtection="1">
      <alignment horizontal="center"/>
    </xf>
    <xf numFmtId="5" fontId="9" fillId="6" borderId="15" xfId="0" applyNumberFormat="1" applyFont="1" applyFill="1" applyBorder="1" applyProtection="1"/>
    <xf numFmtId="0" fontId="10" fillId="0" borderId="0" xfId="0" applyFont="1" applyAlignment="1" applyProtection="1">
      <alignment wrapText="1"/>
    </xf>
    <xf numFmtId="0" fontId="27" fillId="0" borderId="0" xfId="0" applyFont="1" applyAlignment="1" applyProtection="1">
      <alignment horizontal="center"/>
    </xf>
    <xf numFmtId="0" fontId="10" fillId="12" borderId="11" xfId="0" applyFont="1" applyFill="1" applyBorder="1" applyAlignment="1" applyProtection="1">
      <alignment horizontal="left" wrapText="1"/>
    </xf>
    <xf numFmtId="0" fontId="10" fillId="0" borderId="11" xfId="0" applyFont="1" applyBorder="1" applyAlignment="1" applyProtection="1">
      <alignment horizontal="center"/>
    </xf>
    <xf numFmtId="0" fontId="10" fillId="0" borderId="11" xfId="0" applyFont="1" applyBorder="1" applyProtection="1"/>
    <xf numFmtId="6" fontId="10" fillId="0" borderId="11" xfId="1" applyNumberFormat="1" applyFont="1" applyFill="1" applyBorder="1" applyProtection="1"/>
    <xf numFmtId="5" fontId="10" fillId="12" borderId="11" xfId="0" applyNumberFormat="1" applyFont="1" applyFill="1" applyBorder="1" applyProtection="1"/>
    <xf numFmtId="6" fontId="10" fillId="12" borderId="15" xfId="0" applyNumberFormat="1" applyFont="1" applyFill="1" applyBorder="1" applyProtection="1"/>
    <xf numFmtId="0" fontId="9" fillId="19" borderId="26" xfId="0" applyFont="1" applyFill="1" applyBorder="1" applyAlignment="1" applyProtection="1">
      <alignment horizontal="left"/>
    </xf>
    <xf numFmtId="0" fontId="9" fillId="22" borderId="11" xfId="0" applyFont="1" applyFill="1" applyBorder="1" applyAlignment="1" applyProtection="1">
      <alignment wrapText="1"/>
    </xf>
    <xf numFmtId="5" fontId="18" fillId="0" borderId="0" xfId="0" applyNumberFormat="1" applyFont="1" applyProtection="1"/>
    <xf numFmtId="0" fontId="9" fillId="22" borderId="11" xfId="0" applyFont="1" applyFill="1" applyBorder="1" applyProtection="1"/>
    <xf numFmtId="6" fontId="10" fillId="6" borderId="11" xfId="1" applyNumberFormat="1" applyFont="1" applyFill="1" applyBorder="1" applyAlignment="1" applyProtection="1">
      <alignment horizontal="right"/>
    </xf>
    <xf numFmtId="5" fontId="10" fillId="0" borderId="12" xfId="0" applyNumberFormat="1" applyFont="1" applyFill="1" applyBorder="1" applyProtection="1"/>
    <xf numFmtId="5" fontId="9" fillId="10" borderId="27" xfId="0" applyNumberFormat="1" applyFont="1" applyFill="1" applyBorder="1" applyProtection="1"/>
    <xf numFmtId="0" fontId="16" fillId="0" borderId="2" xfId="0" applyFont="1" applyBorder="1" applyProtection="1"/>
    <xf numFmtId="164" fontId="10" fillId="0" borderId="3" xfId="0" applyNumberFormat="1" applyFont="1" applyBorder="1" applyProtection="1"/>
    <xf numFmtId="5" fontId="10" fillId="0" borderId="3" xfId="0" applyNumberFormat="1" applyFont="1" applyBorder="1" applyProtection="1"/>
    <xf numFmtId="0" fontId="17" fillId="0" borderId="0" xfId="0" applyFont="1" applyProtection="1"/>
    <xf numFmtId="164" fontId="10" fillId="0" borderId="0" xfId="0" applyNumberFormat="1" applyFont="1" applyProtection="1"/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wrapText="1"/>
    </xf>
    <xf numFmtId="164" fontId="10" fillId="0" borderId="0" xfId="0" applyNumberFormat="1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9" fillId="0" borderId="3" xfId="0" applyFont="1" applyBorder="1" applyAlignment="1" applyProtection="1">
      <alignment horizontal="centerContinuous"/>
    </xf>
    <xf numFmtId="0" fontId="10" fillId="0" borderId="12" xfId="0" applyFont="1" applyBorder="1" applyAlignment="1" applyProtection="1">
      <alignment horizontal="center"/>
    </xf>
    <xf numFmtId="0" fontId="9" fillId="0" borderId="1" xfId="0" applyFont="1" applyBorder="1" applyProtection="1"/>
    <xf numFmtId="6" fontId="9" fillId="0" borderId="1" xfId="0" applyNumberFormat="1" applyFont="1" applyBorder="1" applyProtection="1"/>
    <xf numFmtId="6" fontId="10" fillId="0" borderId="1" xfId="0" applyNumberFormat="1" applyFont="1" applyBorder="1" applyProtection="1"/>
    <xf numFmtId="0" fontId="10" fillId="0" borderId="4" xfId="0" applyFont="1" applyBorder="1" applyAlignment="1" applyProtection="1">
      <alignment horizontal="center"/>
    </xf>
    <xf numFmtId="6" fontId="9" fillId="0" borderId="0" xfId="0" applyNumberFormat="1" applyFont="1" applyProtection="1"/>
    <xf numFmtId="0" fontId="10" fillId="0" borderId="10" xfId="0" applyFont="1" applyBorder="1" applyAlignment="1" applyProtection="1">
      <alignment horizontal="center"/>
    </xf>
    <xf numFmtId="6" fontId="9" fillId="0" borderId="0" xfId="0" applyNumberFormat="1" applyFont="1" applyAlignment="1" applyProtection="1">
      <alignment horizontal="centerContinuous"/>
    </xf>
    <xf numFmtId="6" fontId="10" fillId="0" borderId="0" xfId="0" applyNumberFormat="1" applyFont="1" applyAlignment="1" applyProtection="1">
      <alignment horizontal="centerContinuous"/>
    </xf>
    <xf numFmtId="0" fontId="10" fillId="3" borderId="0" xfId="0" applyFont="1" applyFill="1" applyAlignment="1" applyProtection="1">
      <alignment horizontal="centerContinuous"/>
    </xf>
    <xf numFmtId="0" fontId="10" fillId="3" borderId="10" xfId="0" applyFont="1" applyFill="1" applyBorder="1" applyProtection="1"/>
    <xf numFmtId="0" fontId="9" fillId="0" borderId="0" xfId="0" quotePrefix="1" applyFont="1" applyBorder="1" applyAlignment="1" applyProtection="1">
      <alignment horizontal="left"/>
    </xf>
    <xf numFmtId="0" fontId="10" fillId="3" borderId="25" xfId="0" applyFont="1" applyFill="1" applyBorder="1" applyProtection="1"/>
    <xf numFmtId="0" fontId="9" fillId="10" borderId="28" xfId="0" applyFont="1" applyFill="1" applyBorder="1" applyAlignment="1" applyProtection="1">
      <alignment horizontal="left"/>
    </xf>
    <xf numFmtId="10" fontId="10" fillId="0" borderId="3" xfId="0" applyNumberFormat="1" applyFont="1" applyBorder="1" applyProtection="1"/>
    <xf numFmtId="0" fontId="10" fillId="0" borderId="13" xfId="0" applyFont="1" applyBorder="1" applyProtection="1"/>
    <xf numFmtId="0" fontId="10" fillId="0" borderId="12" xfId="0" applyFont="1" applyBorder="1" applyAlignment="1" applyProtection="1">
      <alignment horizontal="centerContinuous"/>
    </xf>
    <xf numFmtId="10" fontId="10" fillId="0" borderId="6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7" xfId="0" applyFont="1" applyBorder="1" applyProtection="1"/>
    <xf numFmtId="10" fontId="10" fillId="0" borderId="4" xfId="0" applyNumberFormat="1" applyFont="1" applyBorder="1" applyAlignment="1" applyProtection="1">
      <alignment horizontal="center"/>
    </xf>
    <xf numFmtId="165" fontId="10" fillId="0" borderId="2" xfId="0" applyNumberFormat="1" applyFont="1" applyBorder="1" applyAlignment="1" applyProtection="1">
      <alignment horizontal="left"/>
    </xf>
    <xf numFmtId="0" fontId="10" fillId="0" borderId="0" xfId="0" quotePrefix="1" applyFont="1" applyBorder="1" applyAlignment="1" applyProtection="1">
      <alignment horizontal="left"/>
    </xf>
    <xf numFmtId="166" fontId="10" fillId="0" borderId="12" xfId="0" applyNumberFormat="1" applyFont="1" applyFill="1" applyBorder="1" applyAlignment="1" applyProtection="1">
      <alignment horizontal="right"/>
    </xf>
    <xf numFmtId="5" fontId="9" fillId="10" borderId="28" xfId="0" applyNumberFormat="1" applyFont="1" applyFill="1" applyBorder="1" applyProtection="1"/>
    <xf numFmtId="164" fontId="18" fillId="0" borderId="0" xfId="0" applyNumberFormat="1" applyFont="1" applyProtection="1"/>
    <xf numFmtId="0" fontId="9" fillId="0" borderId="36" xfId="0" applyFont="1" applyBorder="1" applyAlignment="1" applyProtection="1">
      <alignment horizontal="center" wrapText="1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wrapText="1"/>
      <protection locked="0"/>
    </xf>
    <xf numFmtId="5" fontId="10" fillId="0" borderId="14" xfId="0" applyNumberFormat="1" applyFont="1" applyBorder="1" applyProtection="1"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0" fontId="10" fillId="0" borderId="11" xfId="0" applyNumberFormat="1" applyFont="1" applyBorder="1" applyAlignment="1" applyProtection="1">
      <alignment horizontal="center"/>
      <protection locked="0"/>
    </xf>
    <xf numFmtId="0" fontId="10" fillId="12" borderId="14" xfId="0" applyFont="1" applyFill="1" applyBorder="1" applyAlignment="1" applyProtection="1">
      <alignment horizontal="left" wrapText="1"/>
      <protection locked="0"/>
    </xf>
    <xf numFmtId="0" fontId="32" fillId="0" borderId="0" xfId="0" applyFont="1" applyFill="1" applyProtection="1">
      <protection locked="0"/>
    </xf>
    <xf numFmtId="0" fontId="33" fillId="0" borderId="0" xfId="16" applyFill="1" applyProtection="1"/>
    <xf numFmtId="0" fontId="32" fillId="0" borderId="3" xfId="0" applyFont="1" applyBorder="1" applyProtection="1">
      <protection locked="0"/>
    </xf>
    <xf numFmtId="6" fontId="3" fillId="6" borderId="11" xfId="0" applyNumberFormat="1" applyFont="1" applyFill="1" applyBorder="1" applyProtection="1"/>
    <xf numFmtId="8" fontId="3" fillId="6" borderId="11" xfId="0" applyNumberFormat="1" applyFont="1" applyFill="1" applyBorder="1" applyAlignment="1">
      <alignment horizontal="left"/>
    </xf>
    <xf numFmtId="0" fontId="24" fillId="9" borderId="3" xfId="15" applyFont="1" applyFill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5" fontId="10" fillId="0" borderId="0" xfId="0" applyNumberFormat="1" applyFont="1" applyFill="1" applyBorder="1" applyProtection="1">
      <protection locked="0"/>
    </xf>
    <xf numFmtId="2" fontId="10" fillId="10" borderId="12" xfId="0" applyNumberFormat="1" applyFont="1" applyFill="1" applyBorder="1" applyProtection="1"/>
    <xf numFmtId="6" fontId="10" fillId="0" borderId="11" xfId="0" applyNumberFormat="1" applyFont="1" applyBorder="1" applyProtection="1"/>
    <xf numFmtId="0" fontId="10" fillId="25" borderId="15" xfId="0" applyFont="1" applyFill="1" applyBorder="1" applyAlignment="1" applyProtection="1">
      <alignment horizontal="center"/>
    </xf>
    <xf numFmtId="2" fontId="9" fillId="6" borderId="34" xfId="0" applyNumberFormat="1" applyFont="1" applyFill="1" applyBorder="1" applyAlignment="1">
      <alignment horizontal="center"/>
    </xf>
    <xf numFmtId="2" fontId="9" fillId="6" borderId="16" xfId="0" applyNumberFormat="1" applyFont="1" applyFill="1" applyBorder="1" applyAlignment="1">
      <alignment horizontal="center"/>
    </xf>
    <xf numFmtId="2" fontId="9" fillId="6" borderId="35" xfId="0" applyNumberFormat="1" applyFont="1" applyFill="1" applyBorder="1" applyAlignment="1">
      <alignment horizontal="center"/>
    </xf>
    <xf numFmtId="2" fontId="10" fillId="10" borderId="12" xfId="0" applyNumberFormat="1" applyFont="1" applyFill="1" applyBorder="1" applyAlignment="1" applyProtection="1">
      <alignment horizontal="center"/>
      <protection locked="0"/>
    </xf>
    <xf numFmtId="0" fontId="9" fillId="10" borderId="20" xfId="0" applyFont="1" applyFill="1" applyBorder="1" applyAlignment="1" applyProtection="1">
      <alignment horizontal="right"/>
    </xf>
    <xf numFmtId="5" fontId="10" fillId="6" borderId="11" xfId="0" applyNumberFormat="1" applyFont="1" applyFill="1" applyBorder="1" applyAlignment="1" applyProtection="1">
      <alignment horizontal="left"/>
    </xf>
    <xf numFmtId="6" fontId="10" fillId="6" borderId="10" xfId="1" applyNumberFormat="1" applyFont="1" applyFill="1" applyBorder="1" applyAlignment="1">
      <alignment horizontal="center"/>
    </xf>
    <xf numFmtId="10" fontId="3" fillId="6" borderId="11" xfId="2" applyNumberFormat="1" applyFont="1" applyFill="1" applyBorder="1" applyAlignment="1" applyProtection="1">
      <alignment horizontal="center"/>
    </xf>
    <xf numFmtId="6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9" fontId="3" fillId="5" borderId="15" xfId="0" applyNumberFormat="1" applyFont="1" applyFill="1" applyBorder="1" applyAlignment="1" applyProtection="1">
      <alignment horizontal="center"/>
      <protection locked="0"/>
    </xf>
    <xf numFmtId="8" fontId="3" fillId="5" borderId="11" xfId="0" applyNumberFormat="1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0" borderId="0" xfId="0" applyFont="1" applyProtection="1">
      <protection locked="0"/>
    </xf>
    <xf numFmtId="167" fontId="3" fillId="5" borderId="11" xfId="0" applyNumberFormat="1" applyFont="1" applyFill="1" applyBorder="1" applyProtection="1">
      <protection locked="0"/>
    </xf>
    <xf numFmtId="2" fontId="10" fillId="5" borderId="4" xfId="0" applyNumberFormat="1" applyFont="1" applyFill="1" applyBorder="1" applyAlignment="1" applyProtection="1">
      <alignment horizontal="center"/>
      <protection locked="0"/>
    </xf>
    <xf numFmtId="0" fontId="22" fillId="8" borderId="1" xfId="15" applyFont="1" applyFill="1" applyBorder="1" applyAlignment="1">
      <alignment horizontal="center"/>
    </xf>
    <xf numFmtId="0" fontId="22" fillId="8" borderId="0" xfId="15" applyFont="1" applyFill="1" applyAlignment="1">
      <alignment horizontal="center"/>
    </xf>
    <xf numFmtId="0" fontId="21" fillId="0" borderId="0" xfId="15" applyFont="1" applyAlignment="1">
      <alignment horizontal="center"/>
    </xf>
    <xf numFmtId="0" fontId="21" fillId="0" borderId="1" xfId="15" applyFont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24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"/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11" fillId="4" borderId="24" xfId="0" applyFont="1" applyFill="1" applyBorder="1" applyAlignment="1">
      <alignment horizontal="center" wrapText="1"/>
    </xf>
    <xf numFmtId="0" fontId="11" fillId="4" borderId="0" xfId="0" applyFont="1" applyFill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6" fontId="9" fillId="19" borderId="26" xfId="0" applyNumberFormat="1" applyFont="1" applyFill="1" applyBorder="1" applyAlignment="1" applyProtection="1">
      <alignment horizontal="right"/>
    </xf>
    <xf numFmtId="0" fontId="0" fillId="20" borderId="28" xfId="0" applyFill="1" applyBorder="1" applyAlignment="1">
      <alignment horizontal="right"/>
    </xf>
    <xf numFmtId="0" fontId="0" fillId="20" borderId="27" xfId="0" applyFill="1" applyBorder="1" applyAlignment="1">
      <alignment horizontal="right"/>
    </xf>
    <xf numFmtId="0" fontId="9" fillId="18" borderId="21" xfId="0" applyFont="1" applyFill="1" applyBorder="1" applyAlignment="1" applyProtection="1">
      <alignment horizontal="center" wrapText="1"/>
      <protection locked="0"/>
    </xf>
    <xf numFmtId="0" fontId="9" fillId="18" borderId="22" xfId="0" applyFont="1" applyFill="1" applyBorder="1" applyAlignment="1" applyProtection="1">
      <alignment horizontal="center" wrapText="1"/>
      <protection locked="0"/>
    </xf>
    <xf numFmtId="0" fontId="0" fillId="18" borderId="23" xfId="0" applyFill="1" applyBorder="1" applyAlignment="1">
      <alignment horizontal="center" wrapText="1"/>
    </xf>
    <xf numFmtId="0" fontId="29" fillId="15" borderId="18" xfId="0" applyFont="1" applyFill="1" applyBorder="1" applyAlignment="1" applyProtection="1">
      <alignment horizontal="center" wrapText="1"/>
      <protection locked="0"/>
    </xf>
    <xf numFmtId="0" fontId="30" fillId="15" borderId="19" xfId="0" applyFont="1" applyFill="1" applyBorder="1" applyAlignment="1">
      <alignment horizontal="center"/>
    </xf>
    <xf numFmtId="0" fontId="30" fillId="15" borderId="20" xfId="0" applyFont="1" applyFill="1" applyBorder="1" applyAlignment="1">
      <alignment horizontal="center"/>
    </xf>
    <xf numFmtId="0" fontId="30" fillId="15" borderId="24" xfId="0" applyFont="1" applyFill="1" applyBorder="1" applyAlignment="1">
      <alignment horizontal="center"/>
    </xf>
    <xf numFmtId="0" fontId="30" fillId="15" borderId="0" xfId="0" applyFont="1" applyFill="1" applyAlignment="1">
      <alignment horizontal="center"/>
    </xf>
    <xf numFmtId="0" fontId="30" fillId="15" borderId="17" xfId="0" applyFont="1" applyFill="1" applyBorder="1" applyAlignment="1">
      <alignment horizontal="center"/>
    </xf>
    <xf numFmtId="0" fontId="32" fillId="3" borderId="3" xfId="0" applyFont="1" applyFill="1" applyBorder="1" applyAlignment="1" applyProtection="1">
      <alignment horizontal="center" wrapText="1"/>
      <protection locked="0"/>
    </xf>
    <xf numFmtId="0" fontId="32" fillId="3" borderId="0" xfId="0" applyFont="1" applyFill="1" applyAlignment="1" applyProtection="1">
      <alignment horizontal="center" wrapText="1"/>
      <protection locked="0"/>
    </xf>
    <xf numFmtId="0" fontId="9" fillId="18" borderId="11" xfId="0" applyFont="1" applyFill="1" applyBorder="1" applyAlignment="1" applyProtection="1">
      <alignment horizontal="center" wrapText="1"/>
      <protection locked="0"/>
    </xf>
    <xf numFmtId="0" fontId="9" fillId="5" borderId="24" xfId="0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0" fontId="9" fillId="5" borderId="17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0" fontId="9" fillId="6" borderId="17" xfId="0" applyFont="1" applyFill="1" applyBorder="1" applyAlignment="1" applyProtection="1">
      <alignment horizontal="center"/>
      <protection locked="0"/>
    </xf>
    <xf numFmtId="0" fontId="9" fillId="12" borderId="24" xfId="0" applyFont="1" applyFill="1" applyBorder="1" applyAlignment="1" applyProtection="1">
      <alignment horizontal="center" wrapText="1"/>
      <protection locked="0"/>
    </xf>
    <xf numFmtId="0" fontId="28" fillId="20" borderId="0" xfId="0" applyFont="1" applyFill="1" applyBorder="1" applyAlignment="1">
      <alignment horizontal="center"/>
    </xf>
    <xf numFmtId="0" fontId="28" fillId="20" borderId="17" xfId="0" applyFont="1" applyFill="1" applyBorder="1" applyAlignment="1">
      <alignment horizontal="center"/>
    </xf>
    <xf numFmtId="6" fontId="9" fillId="19" borderId="24" xfId="0" applyNumberFormat="1" applyFont="1" applyFill="1" applyBorder="1" applyAlignment="1" applyProtection="1">
      <alignment horizontal="center"/>
    </xf>
    <xf numFmtId="0" fontId="0" fillId="20" borderId="0" xfId="0" applyFill="1" applyBorder="1" applyAlignment="1"/>
    <xf numFmtId="0" fontId="0" fillId="20" borderId="17" xfId="0" applyFill="1" applyBorder="1" applyAlignment="1"/>
    <xf numFmtId="0" fontId="9" fillId="19" borderId="26" xfId="0" applyFont="1" applyFill="1" applyBorder="1" applyAlignment="1" applyProtection="1">
      <alignment horizontal="center"/>
      <protection locked="0"/>
    </xf>
    <xf numFmtId="0" fontId="0" fillId="20" borderId="27" xfId="0" applyFill="1" applyBorder="1" applyAlignment="1">
      <alignment horizontal="center"/>
    </xf>
    <xf numFmtId="6" fontId="9" fillId="19" borderId="26" xfId="0" applyNumberFormat="1" applyFont="1" applyFill="1" applyBorder="1" applyAlignment="1" applyProtection="1">
      <alignment horizontal="center"/>
    </xf>
    <xf numFmtId="0" fontId="0" fillId="20" borderId="28" xfId="0" applyFill="1" applyBorder="1" applyAlignment="1">
      <alignment horizontal="center"/>
    </xf>
    <xf numFmtId="0" fontId="10" fillId="0" borderId="0" xfId="0" applyFont="1" applyProtection="1">
      <protection locked="0"/>
    </xf>
    <xf numFmtId="0" fontId="9" fillId="22" borderId="11" xfId="0" applyFont="1" applyFill="1" applyBorder="1" applyAlignment="1" applyProtection="1">
      <alignment horizontal="center" wrapText="1"/>
      <protection locked="0"/>
    </xf>
    <xf numFmtId="0" fontId="9" fillId="21" borderId="21" xfId="0" applyFont="1" applyFill="1" applyBorder="1" applyAlignment="1" applyProtection="1">
      <alignment horizontal="center" wrapText="1"/>
      <protection locked="0"/>
    </xf>
    <xf numFmtId="0" fontId="9" fillId="21" borderId="22" xfId="0" applyFont="1" applyFill="1" applyBorder="1" applyAlignment="1" applyProtection="1">
      <alignment horizontal="center" wrapText="1"/>
      <protection locked="0"/>
    </xf>
    <xf numFmtId="0" fontId="0" fillId="20" borderId="23" xfId="0" applyFill="1" applyBorder="1" applyAlignment="1">
      <alignment horizontal="center" wrapText="1"/>
    </xf>
    <xf numFmtId="0" fontId="31" fillId="20" borderId="0" xfId="0" applyFont="1" applyFill="1" applyBorder="1" applyAlignment="1">
      <alignment horizontal="center"/>
    </xf>
    <xf numFmtId="0" fontId="31" fillId="20" borderId="17" xfId="0" applyFont="1" applyFill="1" applyBorder="1" applyAlignment="1">
      <alignment horizontal="center"/>
    </xf>
    <xf numFmtId="0" fontId="2" fillId="20" borderId="23" xfId="0" applyFont="1" applyFill="1" applyBorder="1" applyAlignment="1">
      <alignment horizontal="center" wrapText="1"/>
    </xf>
    <xf numFmtId="0" fontId="9" fillId="21" borderId="11" xfId="0" applyFont="1" applyFill="1" applyBorder="1" applyAlignment="1" applyProtection="1">
      <alignment horizontal="center" wrapText="1"/>
      <protection locked="0"/>
    </xf>
    <xf numFmtId="0" fontId="10" fillId="20" borderId="0" xfId="0" applyFont="1" applyFill="1" applyProtection="1">
      <protection locked="0"/>
    </xf>
    <xf numFmtId="0" fontId="28" fillId="20" borderId="0" xfId="0" applyFont="1" applyFill="1" applyBorder="1" applyAlignment="1" applyProtection="1">
      <alignment horizontal="center"/>
      <protection locked="0"/>
    </xf>
    <xf numFmtId="0" fontId="28" fillId="20" borderId="17" xfId="0" applyFont="1" applyFill="1" applyBorder="1" applyAlignment="1" applyProtection="1">
      <alignment horizontal="center"/>
      <protection locked="0"/>
    </xf>
    <xf numFmtId="0" fontId="30" fillId="15" borderId="19" xfId="0" applyFont="1" applyFill="1" applyBorder="1" applyAlignment="1" applyProtection="1">
      <alignment horizontal="center"/>
      <protection locked="0"/>
    </xf>
    <xf numFmtId="0" fontId="30" fillId="15" borderId="20" xfId="0" applyFont="1" applyFill="1" applyBorder="1" applyAlignment="1" applyProtection="1">
      <alignment horizontal="center"/>
      <protection locked="0"/>
    </xf>
    <xf numFmtId="0" fontId="30" fillId="15" borderId="24" xfId="0" applyFont="1" applyFill="1" applyBorder="1" applyAlignment="1" applyProtection="1">
      <alignment horizontal="center"/>
      <protection locked="0"/>
    </xf>
    <xf numFmtId="0" fontId="30" fillId="15" borderId="0" xfId="0" applyFont="1" applyFill="1" applyAlignment="1" applyProtection="1">
      <alignment horizontal="center"/>
      <protection locked="0"/>
    </xf>
    <xf numFmtId="0" fontId="30" fillId="15" borderId="17" xfId="0" applyFont="1" applyFill="1" applyBorder="1" applyAlignment="1" applyProtection="1">
      <alignment horizontal="center"/>
      <protection locked="0"/>
    </xf>
    <xf numFmtId="6" fontId="9" fillId="19" borderId="24" xfId="0" applyNumberFormat="1" applyFont="1" applyFill="1" applyBorder="1" applyAlignment="1" applyProtection="1">
      <alignment horizontal="center"/>
      <protection locked="0"/>
    </xf>
    <xf numFmtId="0" fontId="0" fillId="20" borderId="0" xfId="0" applyFill="1" applyBorder="1" applyAlignment="1" applyProtection="1">
      <protection locked="0"/>
    </xf>
    <xf numFmtId="0" fontId="0" fillId="20" borderId="17" xfId="0" applyFill="1" applyBorder="1" applyAlignment="1" applyProtection="1">
      <protection locked="0"/>
    </xf>
    <xf numFmtId="0" fontId="0" fillId="20" borderId="23" xfId="0" applyFill="1" applyBorder="1" applyAlignment="1" applyProtection="1">
      <alignment horizontal="center" wrapText="1"/>
      <protection locked="0"/>
    </xf>
    <xf numFmtId="6" fontId="9" fillId="19" borderId="26" xfId="0" applyNumberFormat="1" applyFont="1" applyFill="1" applyBorder="1" applyAlignment="1" applyProtection="1">
      <alignment horizontal="center"/>
      <protection locked="0"/>
    </xf>
    <xf numFmtId="0" fontId="0" fillId="20" borderId="28" xfId="0" applyFill="1" applyBorder="1" applyAlignment="1" applyProtection="1">
      <alignment horizontal="center"/>
      <protection locked="0"/>
    </xf>
    <xf numFmtId="0" fontId="9" fillId="16" borderId="26" xfId="0" applyFont="1" applyFill="1" applyBorder="1" applyAlignment="1" applyProtection="1">
      <alignment horizontal="right"/>
      <protection locked="0"/>
    </xf>
    <xf numFmtId="0" fontId="9" fillId="16" borderId="28" xfId="0" applyFont="1" applyFill="1" applyBorder="1" applyAlignment="1" applyProtection="1">
      <alignment horizontal="right"/>
      <protection locked="0"/>
    </xf>
    <xf numFmtId="0" fontId="9" fillId="16" borderId="27" xfId="0" applyFont="1" applyFill="1" applyBorder="1" applyAlignment="1" applyProtection="1">
      <alignment horizontal="right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28" fillId="0" borderId="17" xfId="0" applyFont="1" applyBorder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9" fillId="22" borderId="11" xfId="0" applyFont="1" applyFill="1" applyBorder="1" applyAlignment="1" applyProtection="1">
      <alignment horizontal="center" wrapText="1"/>
    </xf>
  </cellXfs>
  <cellStyles count="17">
    <cellStyle name="Currency" xfId="1" builtinId="4"/>
    <cellStyle name="Currency 2" xfId="5" xr:uid="{00000000-0005-0000-0000-000001000000}"/>
    <cellStyle name="Currency 3" xfId="9" xr:uid="{00000000-0005-0000-0000-000002000000}"/>
    <cellStyle name="Currency 4" xfId="4" xr:uid="{00000000-0005-0000-0000-000003000000}"/>
    <cellStyle name="Currency 5" xfId="12" xr:uid="{00000000-0005-0000-0000-000004000000}"/>
    <cellStyle name="Hyperlink" xfId="16" builtinId="8"/>
    <cellStyle name="Normal" xfId="0" builtinId="0"/>
    <cellStyle name="Normal 2" xfId="6" xr:uid="{00000000-0005-0000-0000-000006000000}"/>
    <cellStyle name="Normal 3" xfId="8" xr:uid="{00000000-0005-0000-0000-000007000000}"/>
    <cellStyle name="Normal 4" xfId="3" xr:uid="{00000000-0005-0000-0000-000008000000}"/>
    <cellStyle name="Normal 4 2" xfId="14" xr:uid="{00000000-0005-0000-0000-000009000000}"/>
    <cellStyle name="Normal 4 3" xfId="13" xr:uid="{00000000-0005-0000-0000-00000A000000}"/>
    <cellStyle name="Normal 5" xfId="11" xr:uid="{00000000-0005-0000-0000-00000B000000}"/>
    <cellStyle name="Normal_person_months_conversion_chart" xfId="15" xr:uid="{00000000-0005-0000-0000-00000C000000}"/>
    <cellStyle name="Percent" xfId="2" builtinId="5"/>
    <cellStyle name="Percent 2" xfId="7" xr:uid="{00000000-0005-0000-0000-00000E000000}"/>
    <cellStyle name="Percent 3" xfId="10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FF66"/>
      <color rgb="FFCC99FF"/>
      <color rgb="FF9475F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10</xdr:row>
      <xdr:rowOff>38100</xdr:rowOff>
    </xdr:from>
    <xdr:to>
      <xdr:col>0</xdr:col>
      <xdr:colOff>175260</xdr:colOff>
      <xdr:row>11</xdr:row>
      <xdr:rowOff>7620</xdr:rowOff>
    </xdr:to>
    <xdr:pic>
      <xdr:nvPicPr>
        <xdr:cNvPr id="2" name="Picture 1" descr="BD21298_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85900"/>
          <a:ext cx="11430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621030</xdr:colOff>
      <xdr:row>77</xdr:row>
      <xdr:rowOff>85725</xdr:rowOff>
    </xdr:from>
    <xdr:to>
      <xdr:col>3</xdr:col>
      <xdr:colOff>1383040</xdr:colOff>
      <xdr:row>81</xdr:row>
      <xdr:rowOff>57150</xdr:rowOff>
    </xdr:to>
    <xdr:sp macro="" textlink="">
      <xdr:nvSpPr>
        <xdr:cNvPr id="3" name="Hexag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19175" y="10344150"/>
          <a:ext cx="742950" cy="581025"/>
        </a:xfrm>
        <a:prstGeom prst="hexagon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STOP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c.edu/study/colleges_schools/public_health/internal/faculty_staff/administrative_departments/office_of_research/office_of_research_support/pre_award/proposal_development/index.php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workbookViewId="0">
      <selection activeCell="M25" sqref="M25"/>
    </sheetView>
  </sheetViews>
  <sheetFormatPr defaultColWidth="8" defaultRowHeight="12"/>
  <cols>
    <col min="1" max="9" width="8" style="82"/>
    <col min="10" max="11" width="9.28515625" style="82" customWidth="1"/>
    <col min="12" max="12" width="4.140625" style="82" customWidth="1"/>
    <col min="13" max="14" width="9.28515625" style="82" customWidth="1"/>
    <col min="15" max="15" width="4.140625" style="82" customWidth="1"/>
    <col min="16" max="19" width="9.28515625" style="82" customWidth="1"/>
    <col min="20" max="20" width="4.140625" style="82" customWidth="1"/>
    <col min="21" max="22" width="9.28515625" style="82" customWidth="1"/>
    <col min="23" max="265" width="8" style="82"/>
    <col min="266" max="267" width="9.28515625" style="82" customWidth="1"/>
    <col min="268" max="268" width="4.140625" style="82" customWidth="1"/>
    <col min="269" max="270" width="9.28515625" style="82" customWidth="1"/>
    <col min="271" max="271" width="4.140625" style="82" customWidth="1"/>
    <col min="272" max="275" width="9.28515625" style="82" customWidth="1"/>
    <col min="276" max="276" width="4.140625" style="82" customWidth="1"/>
    <col min="277" max="278" width="9.28515625" style="82" customWidth="1"/>
    <col min="279" max="521" width="8" style="82"/>
    <col min="522" max="523" width="9.28515625" style="82" customWidth="1"/>
    <col min="524" max="524" width="4.140625" style="82" customWidth="1"/>
    <col min="525" max="526" width="9.28515625" style="82" customWidth="1"/>
    <col min="527" max="527" width="4.140625" style="82" customWidth="1"/>
    <col min="528" max="531" width="9.28515625" style="82" customWidth="1"/>
    <col min="532" max="532" width="4.140625" style="82" customWidth="1"/>
    <col min="533" max="534" width="9.28515625" style="82" customWidth="1"/>
    <col min="535" max="777" width="8" style="82"/>
    <col min="778" max="779" width="9.28515625" style="82" customWidth="1"/>
    <col min="780" max="780" width="4.140625" style="82" customWidth="1"/>
    <col min="781" max="782" width="9.28515625" style="82" customWidth="1"/>
    <col min="783" max="783" width="4.140625" style="82" customWidth="1"/>
    <col min="784" max="787" width="9.28515625" style="82" customWidth="1"/>
    <col min="788" max="788" width="4.140625" style="82" customWidth="1"/>
    <col min="789" max="790" width="9.28515625" style="82" customWidth="1"/>
    <col min="791" max="1033" width="8" style="82"/>
    <col min="1034" max="1035" width="9.28515625" style="82" customWidth="1"/>
    <col min="1036" max="1036" width="4.140625" style="82" customWidth="1"/>
    <col min="1037" max="1038" width="9.28515625" style="82" customWidth="1"/>
    <col min="1039" max="1039" width="4.140625" style="82" customWidth="1"/>
    <col min="1040" max="1043" width="9.28515625" style="82" customWidth="1"/>
    <col min="1044" max="1044" width="4.140625" style="82" customWidth="1"/>
    <col min="1045" max="1046" width="9.28515625" style="82" customWidth="1"/>
    <col min="1047" max="1289" width="8" style="82"/>
    <col min="1290" max="1291" width="9.28515625" style="82" customWidth="1"/>
    <col min="1292" max="1292" width="4.140625" style="82" customWidth="1"/>
    <col min="1293" max="1294" width="9.28515625" style="82" customWidth="1"/>
    <col min="1295" max="1295" width="4.140625" style="82" customWidth="1"/>
    <col min="1296" max="1299" width="9.28515625" style="82" customWidth="1"/>
    <col min="1300" max="1300" width="4.140625" style="82" customWidth="1"/>
    <col min="1301" max="1302" width="9.28515625" style="82" customWidth="1"/>
    <col min="1303" max="1545" width="8" style="82"/>
    <col min="1546" max="1547" width="9.28515625" style="82" customWidth="1"/>
    <col min="1548" max="1548" width="4.140625" style="82" customWidth="1"/>
    <col min="1549" max="1550" width="9.28515625" style="82" customWidth="1"/>
    <col min="1551" max="1551" width="4.140625" style="82" customWidth="1"/>
    <col min="1552" max="1555" width="9.28515625" style="82" customWidth="1"/>
    <col min="1556" max="1556" width="4.140625" style="82" customWidth="1"/>
    <col min="1557" max="1558" width="9.28515625" style="82" customWidth="1"/>
    <col min="1559" max="1801" width="8" style="82"/>
    <col min="1802" max="1803" width="9.28515625" style="82" customWidth="1"/>
    <col min="1804" max="1804" width="4.140625" style="82" customWidth="1"/>
    <col min="1805" max="1806" width="9.28515625" style="82" customWidth="1"/>
    <col min="1807" max="1807" width="4.140625" style="82" customWidth="1"/>
    <col min="1808" max="1811" width="9.28515625" style="82" customWidth="1"/>
    <col min="1812" max="1812" width="4.140625" style="82" customWidth="1"/>
    <col min="1813" max="1814" width="9.28515625" style="82" customWidth="1"/>
    <col min="1815" max="2057" width="8" style="82"/>
    <col min="2058" max="2059" width="9.28515625" style="82" customWidth="1"/>
    <col min="2060" max="2060" width="4.140625" style="82" customWidth="1"/>
    <col min="2061" max="2062" width="9.28515625" style="82" customWidth="1"/>
    <col min="2063" max="2063" width="4.140625" style="82" customWidth="1"/>
    <col min="2064" max="2067" width="9.28515625" style="82" customWidth="1"/>
    <col min="2068" max="2068" width="4.140625" style="82" customWidth="1"/>
    <col min="2069" max="2070" width="9.28515625" style="82" customWidth="1"/>
    <col min="2071" max="2313" width="8" style="82"/>
    <col min="2314" max="2315" width="9.28515625" style="82" customWidth="1"/>
    <col min="2316" max="2316" width="4.140625" style="82" customWidth="1"/>
    <col min="2317" max="2318" width="9.28515625" style="82" customWidth="1"/>
    <col min="2319" max="2319" width="4.140625" style="82" customWidth="1"/>
    <col min="2320" max="2323" width="9.28515625" style="82" customWidth="1"/>
    <col min="2324" max="2324" width="4.140625" style="82" customWidth="1"/>
    <col min="2325" max="2326" width="9.28515625" style="82" customWidth="1"/>
    <col min="2327" max="2569" width="8" style="82"/>
    <col min="2570" max="2571" width="9.28515625" style="82" customWidth="1"/>
    <col min="2572" max="2572" width="4.140625" style="82" customWidth="1"/>
    <col min="2573" max="2574" width="9.28515625" style="82" customWidth="1"/>
    <col min="2575" max="2575" width="4.140625" style="82" customWidth="1"/>
    <col min="2576" max="2579" width="9.28515625" style="82" customWidth="1"/>
    <col min="2580" max="2580" width="4.140625" style="82" customWidth="1"/>
    <col min="2581" max="2582" width="9.28515625" style="82" customWidth="1"/>
    <col min="2583" max="2825" width="8" style="82"/>
    <col min="2826" max="2827" width="9.28515625" style="82" customWidth="1"/>
    <col min="2828" max="2828" width="4.140625" style="82" customWidth="1"/>
    <col min="2829" max="2830" width="9.28515625" style="82" customWidth="1"/>
    <col min="2831" max="2831" width="4.140625" style="82" customWidth="1"/>
    <col min="2832" max="2835" width="9.28515625" style="82" customWidth="1"/>
    <col min="2836" max="2836" width="4.140625" style="82" customWidth="1"/>
    <col min="2837" max="2838" width="9.28515625" style="82" customWidth="1"/>
    <col min="2839" max="3081" width="8" style="82"/>
    <col min="3082" max="3083" width="9.28515625" style="82" customWidth="1"/>
    <col min="3084" max="3084" width="4.140625" style="82" customWidth="1"/>
    <col min="3085" max="3086" width="9.28515625" style="82" customWidth="1"/>
    <col min="3087" max="3087" width="4.140625" style="82" customWidth="1"/>
    <col min="3088" max="3091" width="9.28515625" style="82" customWidth="1"/>
    <col min="3092" max="3092" width="4.140625" style="82" customWidth="1"/>
    <col min="3093" max="3094" width="9.28515625" style="82" customWidth="1"/>
    <col min="3095" max="3337" width="8" style="82"/>
    <col min="3338" max="3339" width="9.28515625" style="82" customWidth="1"/>
    <col min="3340" max="3340" width="4.140625" style="82" customWidth="1"/>
    <col min="3341" max="3342" width="9.28515625" style="82" customWidth="1"/>
    <col min="3343" max="3343" width="4.140625" style="82" customWidth="1"/>
    <col min="3344" max="3347" width="9.28515625" style="82" customWidth="1"/>
    <col min="3348" max="3348" width="4.140625" style="82" customWidth="1"/>
    <col min="3349" max="3350" width="9.28515625" style="82" customWidth="1"/>
    <col min="3351" max="3593" width="8" style="82"/>
    <col min="3594" max="3595" width="9.28515625" style="82" customWidth="1"/>
    <col min="3596" max="3596" width="4.140625" style="82" customWidth="1"/>
    <col min="3597" max="3598" width="9.28515625" style="82" customWidth="1"/>
    <col min="3599" max="3599" width="4.140625" style="82" customWidth="1"/>
    <col min="3600" max="3603" width="9.28515625" style="82" customWidth="1"/>
    <col min="3604" max="3604" width="4.140625" style="82" customWidth="1"/>
    <col min="3605" max="3606" width="9.28515625" style="82" customWidth="1"/>
    <col min="3607" max="3849" width="8" style="82"/>
    <col min="3850" max="3851" width="9.28515625" style="82" customWidth="1"/>
    <col min="3852" max="3852" width="4.140625" style="82" customWidth="1"/>
    <col min="3853" max="3854" width="9.28515625" style="82" customWidth="1"/>
    <col min="3855" max="3855" width="4.140625" style="82" customWidth="1"/>
    <col min="3856" max="3859" width="9.28515625" style="82" customWidth="1"/>
    <col min="3860" max="3860" width="4.140625" style="82" customWidth="1"/>
    <col min="3861" max="3862" width="9.28515625" style="82" customWidth="1"/>
    <col min="3863" max="4105" width="8" style="82"/>
    <col min="4106" max="4107" width="9.28515625" style="82" customWidth="1"/>
    <col min="4108" max="4108" width="4.140625" style="82" customWidth="1"/>
    <col min="4109" max="4110" width="9.28515625" style="82" customWidth="1"/>
    <col min="4111" max="4111" width="4.140625" style="82" customWidth="1"/>
    <col min="4112" max="4115" width="9.28515625" style="82" customWidth="1"/>
    <col min="4116" max="4116" width="4.140625" style="82" customWidth="1"/>
    <col min="4117" max="4118" width="9.28515625" style="82" customWidth="1"/>
    <col min="4119" max="4361" width="8" style="82"/>
    <col min="4362" max="4363" width="9.28515625" style="82" customWidth="1"/>
    <col min="4364" max="4364" width="4.140625" style="82" customWidth="1"/>
    <col min="4365" max="4366" width="9.28515625" style="82" customWidth="1"/>
    <col min="4367" max="4367" width="4.140625" style="82" customWidth="1"/>
    <col min="4368" max="4371" width="9.28515625" style="82" customWidth="1"/>
    <col min="4372" max="4372" width="4.140625" style="82" customWidth="1"/>
    <col min="4373" max="4374" width="9.28515625" style="82" customWidth="1"/>
    <col min="4375" max="4617" width="8" style="82"/>
    <col min="4618" max="4619" width="9.28515625" style="82" customWidth="1"/>
    <col min="4620" max="4620" width="4.140625" style="82" customWidth="1"/>
    <col min="4621" max="4622" width="9.28515625" style="82" customWidth="1"/>
    <col min="4623" max="4623" width="4.140625" style="82" customWidth="1"/>
    <col min="4624" max="4627" width="9.28515625" style="82" customWidth="1"/>
    <col min="4628" max="4628" width="4.140625" style="82" customWidth="1"/>
    <col min="4629" max="4630" width="9.28515625" style="82" customWidth="1"/>
    <col min="4631" max="4873" width="8" style="82"/>
    <col min="4874" max="4875" width="9.28515625" style="82" customWidth="1"/>
    <col min="4876" max="4876" width="4.140625" style="82" customWidth="1"/>
    <col min="4877" max="4878" width="9.28515625" style="82" customWidth="1"/>
    <col min="4879" max="4879" width="4.140625" style="82" customWidth="1"/>
    <col min="4880" max="4883" width="9.28515625" style="82" customWidth="1"/>
    <col min="4884" max="4884" width="4.140625" style="82" customWidth="1"/>
    <col min="4885" max="4886" width="9.28515625" style="82" customWidth="1"/>
    <col min="4887" max="5129" width="8" style="82"/>
    <col min="5130" max="5131" width="9.28515625" style="82" customWidth="1"/>
    <col min="5132" max="5132" width="4.140625" style="82" customWidth="1"/>
    <col min="5133" max="5134" width="9.28515625" style="82" customWidth="1"/>
    <col min="5135" max="5135" width="4.140625" style="82" customWidth="1"/>
    <col min="5136" max="5139" width="9.28515625" style="82" customWidth="1"/>
    <col min="5140" max="5140" width="4.140625" style="82" customWidth="1"/>
    <col min="5141" max="5142" width="9.28515625" style="82" customWidth="1"/>
    <col min="5143" max="5385" width="8" style="82"/>
    <col min="5386" max="5387" width="9.28515625" style="82" customWidth="1"/>
    <col min="5388" max="5388" width="4.140625" style="82" customWidth="1"/>
    <col min="5389" max="5390" width="9.28515625" style="82" customWidth="1"/>
    <col min="5391" max="5391" width="4.140625" style="82" customWidth="1"/>
    <col min="5392" max="5395" width="9.28515625" style="82" customWidth="1"/>
    <col min="5396" max="5396" width="4.140625" style="82" customWidth="1"/>
    <col min="5397" max="5398" width="9.28515625" style="82" customWidth="1"/>
    <col min="5399" max="5641" width="8" style="82"/>
    <col min="5642" max="5643" width="9.28515625" style="82" customWidth="1"/>
    <col min="5644" max="5644" width="4.140625" style="82" customWidth="1"/>
    <col min="5645" max="5646" width="9.28515625" style="82" customWidth="1"/>
    <col min="5647" max="5647" width="4.140625" style="82" customWidth="1"/>
    <col min="5648" max="5651" width="9.28515625" style="82" customWidth="1"/>
    <col min="5652" max="5652" width="4.140625" style="82" customWidth="1"/>
    <col min="5653" max="5654" width="9.28515625" style="82" customWidth="1"/>
    <col min="5655" max="5897" width="8" style="82"/>
    <col min="5898" max="5899" width="9.28515625" style="82" customWidth="1"/>
    <col min="5900" max="5900" width="4.140625" style="82" customWidth="1"/>
    <col min="5901" max="5902" width="9.28515625" style="82" customWidth="1"/>
    <col min="5903" max="5903" width="4.140625" style="82" customWidth="1"/>
    <col min="5904" max="5907" width="9.28515625" style="82" customWidth="1"/>
    <col min="5908" max="5908" width="4.140625" style="82" customWidth="1"/>
    <col min="5909" max="5910" width="9.28515625" style="82" customWidth="1"/>
    <col min="5911" max="6153" width="8" style="82"/>
    <col min="6154" max="6155" width="9.28515625" style="82" customWidth="1"/>
    <col min="6156" max="6156" width="4.140625" style="82" customWidth="1"/>
    <col min="6157" max="6158" width="9.28515625" style="82" customWidth="1"/>
    <col min="6159" max="6159" width="4.140625" style="82" customWidth="1"/>
    <col min="6160" max="6163" width="9.28515625" style="82" customWidth="1"/>
    <col min="6164" max="6164" width="4.140625" style="82" customWidth="1"/>
    <col min="6165" max="6166" width="9.28515625" style="82" customWidth="1"/>
    <col min="6167" max="6409" width="8" style="82"/>
    <col min="6410" max="6411" width="9.28515625" style="82" customWidth="1"/>
    <col min="6412" max="6412" width="4.140625" style="82" customWidth="1"/>
    <col min="6413" max="6414" width="9.28515625" style="82" customWidth="1"/>
    <col min="6415" max="6415" width="4.140625" style="82" customWidth="1"/>
    <col min="6416" max="6419" width="9.28515625" style="82" customWidth="1"/>
    <col min="6420" max="6420" width="4.140625" style="82" customWidth="1"/>
    <col min="6421" max="6422" width="9.28515625" style="82" customWidth="1"/>
    <col min="6423" max="6665" width="8" style="82"/>
    <col min="6666" max="6667" width="9.28515625" style="82" customWidth="1"/>
    <col min="6668" max="6668" width="4.140625" style="82" customWidth="1"/>
    <col min="6669" max="6670" width="9.28515625" style="82" customWidth="1"/>
    <col min="6671" max="6671" width="4.140625" style="82" customWidth="1"/>
    <col min="6672" max="6675" width="9.28515625" style="82" customWidth="1"/>
    <col min="6676" max="6676" width="4.140625" style="82" customWidth="1"/>
    <col min="6677" max="6678" width="9.28515625" style="82" customWidth="1"/>
    <col min="6679" max="6921" width="8" style="82"/>
    <col min="6922" max="6923" width="9.28515625" style="82" customWidth="1"/>
    <col min="6924" max="6924" width="4.140625" style="82" customWidth="1"/>
    <col min="6925" max="6926" width="9.28515625" style="82" customWidth="1"/>
    <col min="6927" max="6927" width="4.140625" style="82" customWidth="1"/>
    <col min="6928" max="6931" width="9.28515625" style="82" customWidth="1"/>
    <col min="6932" max="6932" width="4.140625" style="82" customWidth="1"/>
    <col min="6933" max="6934" width="9.28515625" style="82" customWidth="1"/>
    <col min="6935" max="7177" width="8" style="82"/>
    <col min="7178" max="7179" width="9.28515625" style="82" customWidth="1"/>
    <col min="7180" max="7180" width="4.140625" style="82" customWidth="1"/>
    <col min="7181" max="7182" width="9.28515625" style="82" customWidth="1"/>
    <col min="7183" max="7183" width="4.140625" style="82" customWidth="1"/>
    <col min="7184" max="7187" width="9.28515625" style="82" customWidth="1"/>
    <col min="7188" max="7188" width="4.140625" style="82" customWidth="1"/>
    <col min="7189" max="7190" width="9.28515625" style="82" customWidth="1"/>
    <col min="7191" max="7433" width="8" style="82"/>
    <col min="7434" max="7435" width="9.28515625" style="82" customWidth="1"/>
    <col min="7436" max="7436" width="4.140625" style="82" customWidth="1"/>
    <col min="7437" max="7438" width="9.28515625" style="82" customWidth="1"/>
    <col min="7439" max="7439" width="4.140625" style="82" customWidth="1"/>
    <col min="7440" max="7443" width="9.28515625" style="82" customWidth="1"/>
    <col min="7444" max="7444" width="4.140625" style="82" customWidth="1"/>
    <col min="7445" max="7446" width="9.28515625" style="82" customWidth="1"/>
    <col min="7447" max="7689" width="8" style="82"/>
    <col min="7690" max="7691" width="9.28515625" style="82" customWidth="1"/>
    <col min="7692" max="7692" width="4.140625" style="82" customWidth="1"/>
    <col min="7693" max="7694" width="9.28515625" style="82" customWidth="1"/>
    <col min="7695" max="7695" width="4.140625" style="82" customWidth="1"/>
    <col min="7696" max="7699" width="9.28515625" style="82" customWidth="1"/>
    <col min="7700" max="7700" width="4.140625" style="82" customWidth="1"/>
    <col min="7701" max="7702" width="9.28515625" style="82" customWidth="1"/>
    <col min="7703" max="7945" width="8" style="82"/>
    <col min="7946" max="7947" width="9.28515625" style="82" customWidth="1"/>
    <col min="7948" max="7948" width="4.140625" style="82" customWidth="1"/>
    <col min="7949" max="7950" width="9.28515625" style="82" customWidth="1"/>
    <col min="7951" max="7951" width="4.140625" style="82" customWidth="1"/>
    <col min="7952" max="7955" width="9.28515625" style="82" customWidth="1"/>
    <col min="7956" max="7956" width="4.140625" style="82" customWidth="1"/>
    <col min="7957" max="7958" width="9.28515625" style="82" customWidth="1"/>
    <col min="7959" max="8201" width="8" style="82"/>
    <col min="8202" max="8203" width="9.28515625" style="82" customWidth="1"/>
    <col min="8204" max="8204" width="4.140625" style="82" customWidth="1"/>
    <col min="8205" max="8206" width="9.28515625" style="82" customWidth="1"/>
    <col min="8207" max="8207" width="4.140625" style="82" customWidth="1"/>
    <col min="8208" max="8211" width="9.28515625" style="82" customWidth="1"/>
    <col min="8212" max="8212" width="4.140625" style="82" customWidth="1"/>
    <col min="8213" max="8214" width="9.28515625" style="82" customWidth="1"/>
    <col min="8215" max="8457" width="8" style="82"/>
    <col min="8458" max="8459" width="9.28515625" style="82" customWidth="1"/>
    <col min="8460" max="8460" width="4.140625" style="82" customWidth="1"/>
    <col min="8461" max="8462" width="9.28515625" style="82" customWidth="1"/>
    <col min="8463" max="8463" width="4.140625" style="82" customWidth="1"/>
    <col min="8464" max="8467" width="9.28515625" style="82" customWidth="1"/>
    <col min="8468" max="8468" width="4.140625" style="82" customWidth="1"/>
    <col min="8469" max="8470" width="9.28515625" style="82" customWidth="1"/>
    <col min="8471" max="8713" width="8" style="82"/>
    <col min="8714" max="8715" width="9.28515625" style="82" customWidth="1"/>
    <col min="8716" max="8716" width="4.140625" style="82" customWidth="1"/>
    <col min="8717" max="8718" width="9.28515625" style="82" customWidth="1"/>
    <col min="8719" max="8719" width="4.140625" style="82" customWidth="1"/>
    <col min="8720" max="8723" width="9.28515625" style="82" customWidth="1"/>
    <col min="8724" max="8724" width="4.140625" style="82" customWidth="1"/>
    <col min="8725" max="8726" width="9.28515625" style="82" customWidth="1"/>
    <col min="8727" max="8969" width="8" style="82"/>
    <col min="8970" max="8971" width="9.28515625" style="82" customWidth="1"/>
    <col min="8972" max="8972" width="4.140625" style="82" customWidth="1"/>
    <col min="8973" max="8974" width="9.28515625" style="82" customWidth="1"/>
    <col min="8975" max="8975" width="4.140625" style="82" customWidth="1"/>
    <col min="8976" max="8979" width="9.28515625" style="82" customWidth="1"/>
    <col min="8980" max="8980" width="4.140625" style="82" customWidth="1"/>
    <col min="8981" max="8982" width="9.28515625" style="82" customWidth="1"/>
    <col min="8983" max="9225" width="8" style="82"/>
    <col min="9226" max="9227" width="9.28515625" style="82" customWidth="1"/>
    <col min="9228" max="9228" width="4.140625" style="82" customWidth="1"/>
    <col min="9229" max="9230" width="9.28515625" style="82" customWidth="1"/>
    <col min="9231" max="9231" width="4.140625" style="82" customWidth="1"/>
    <col min="9232" max="9235" width="9.28515625" style="82" customWidth="1"/>
    <col min="9236" max="9236" width="4.140625" style="82" customWidth="1"/>
    <col min="9237" max="9238" width="9.28515625" style="82" customWidth="1"/>
    <col min="9239" max="9481" width="8" style="82"/>
    <col min="9482" max="9483" width="9.28515625" style="82" customWidth="1"/>
    <col min="9484" max="9484" width="4.140625" style="82" customWidth="1"/>
    <col min="9485" max="9486" width="9.28515625" style="82" customWidth="1"/>
    <col min="9487" max="9487" width="4.140625" style="82" customWidth="1"/>
    <col min="9488" max="9491" width="9.28515625" style="82" customWidth="1"/>
    <col min="9492" max="9492" width="4.140625" style="82" customWidth="1"/>
    <col min="9493" max="9494" width="9.28515625" style="82" customWidth="1"/>
    <col min="9495" max="9737" width="8" style="82"/>
    <col min="9738" max="9739" width="9.28515625" style="82" customWidth="1"/>
    <col min="9740" max="9740" width="4.140625" style="82" customWidth="1"/>
    <col min="9741" max="9742" width="9.28515625" style="82" customWidth="1"/>
    <col min="9743" max="9743" width="4.140625" style="82" customWidth="1"/>
    <col min="9744" max="9747" width="9.28515625" style="82" customWidth="1"/>
    <col min="9748" max="9748" width="4.140625" style="82" customWidth="1"/>
    <col min="9749" max="9750" width="9.28515625" style="82" customWidth="1"/>
    <col min="9751" max="9993" width="8" style="82"/>
    <col min="9994" max="9995" width="9.28515625" style="82" customWidth="1"/>
    <col min="9996" max="9996" width="4.140625" style="82" customWidth="1"/>
    <col min="9997" max="9998" width="9.28515625" style="82" customWidth="1"/>
    <col min="9999" max="9999" width="4.140625" style="82" customWidth="1"/>
    <col min="10000" max="10003" width="9.28515625" style="82" customWidth="1"/>
    <col min="10004" max="10004" width="4.140625" style="82" customWidth="1"/>
    <col min="10005" max="10006" width="9.28515625" style="82" customWidth="1"/>
    <col min="10007" max="10249" width="8" style="82"/>
    <col min="10250" max="10251" width="9.28515625" style="82" customWidth="1"/>
    <col min="10252" max="10252" width="4.140625" style="82" customWidth="1"/>
    <col min="10253" max="10254" width="9.28515625" style="82" customWidth="1"/>
    <col min="10255" max="10255" width="4.140625" style="82" customWidth="1"/>
    <col min="10256" max="10259" width="9.28515625" style="82" customWidth="1"/>
    <col min="10260" max="10260" width="4.140625" style="82" customWidth="1"/>
    <col min="10261" max="10262" width="9.28515625" style="82" customWidth="1"/>
    <col min="10263" max="10505" width="8" style="82"/>
    <col min="10506" max="10507" width="9.28515625" style="82" customWidth="1"/>
    <col min="10508" max="10508" width="4.140625" style="82" customWidth="1"/>
    <col min="10509" max="10510" width="9.28515625" style="82" customWidth="1"/>
    <col min="10511" max="10511" width="4.140625" style="82" customWidth="1"/>
    <col min="10512" max="10515" width="9.28515625" style="82" customWidth="1"/>
    <col min="10516" max="10516" width="4.140625" style="82" customWidth="1"/>
    <col min="10517" max="10518" width="9.28515625" style="82" customWidth="1"/>
    <col min="10519" max="10761" width="8" style="82"/>
    <col min="10762" max="10763" width="9.28515625" style="82" customWidth="1"/>
    <col min="10764" max="10764" width="4.140625" style="82" customWidth="1"/>
    <col min="10765" max="10766" width="9.28515625" style="82" customWidth="1"/>
    <col min="10767" max="10767" width="4.140625" style="82" customWidth="1"/>
    <col min="10768" max="10771" width="9.28515625" style="82" customWidth="1"/>
    <col min="10772" max="10772" width="4.140625" style="82" customWidth="1"/>
    <col min="10773" max="10774" width="9.28515625" style="82" customWidth="1"/>
    <col min="10775" max="11017" width="8" style="82"/>
    <col min="11018" max="11019" width="9.28515625" style="82" customWidth="1"/>
    <col min="11020" max="11020" width="4.140625" style="82" customWidth="1"/>
    <col min="11021" max="11022" width="9.28515625" style="82" customWidth="1"/>
    <col min="11023" max="11023" width="4.140625" style="82" customWidth="1"/>
    <col min="11024" max="11027" width="9.28515625" style="82" customWidth="1"/>
    <col min="11028" max="11028" width="4.140625" style="82" customWidth="1"/>
    <col min="11029" max="11030" width="9.28515625" style="82" customWidth="1"/>
    <col min="11031" max="11273" width="8" style="82"/>
    <col min="11274" max="11275" width="9.28515625" style="82" customWidth="1"/>
    <col min="11276" max="11276" width="4.140625" style="82" customWidth="1"/>
    <col min="11277" max="11278" width="9.28515625" style="82" customWidth="1"/>
    <col min="11279" max="11279" width="4.140625" style="82" customWidth="1"/>
    <col min="11280" max="11283" width="9.28515625" style="82" customWidth="1"/>
    <col min="11284" max="11284" width="4.140625" style="82" customWidth="1"/>
    <col min="11285" max="11286" width="9.28515625" style="82" customWidth="1"/>
    <col min="11287" max="11529" width="8" style="82"/>
    <col min="11530" max="11531" width="9.28515625" style="82" customWidth="1"/>
    <col min="11532" max="11532" width="4.140625" style="82" customWidth="1"/>
    <col min="11533" max="11534" width="9.28515625" style="82" customWidth="1"/>
    <col min="11535" max="11535" width="4.140625" style="82" customWidth="1"/>
    <col min="11536" max="11539" width="9.28515625" style="82" customWidth="1"/>
    <col min="11540" max="11540" width="4.140625" style="82" customWidth="1"/>
    <col min="11541" max="11542" width="9.28515625" style="82" customWidth="1"/>
    <col min="11543" max="11785" width="8" style="82"/>
    <col min="11786" max="11787" width="9.28515625" style="82" customWidth="1"/>
    <col min="11788" max="11788" width="4.140625" style="82" customWidth="1"/>
    <col min="11789" max="11790" width="9.28515625" style="82" customWidth="1"/>
    <col min="11791" max="11791" width="4.140625" style="82" customWidth="1"/>
    <col min="11792" max="11795" width="9.28515625" style="82" customWidth="1"/>
    <col min="11796" max="11796" width="4.140625" style="82" customWidth="1"/>
    <col min="11797" max="11798" width="9.28515625" style="82" customWidth="1"/>
    <col min="11799" max="12041" width="8" style="82"/>
    <col min="12042" max="12043" width="9.28515625" style="82" customWidth="1"/>
    <col min="12044" max="12044" width="4.140625" style="82" customWidth="1"/>
    <col min="12045" max="12046" width="9.28515625" style="82" customWidth="1"/>
    <col min="12047" max="12047" width="4.140625" style="82" customWidth="1"/>
    <col min="12048" max="12051" width="9.28515625" style="82" customWidth="1"/>
    <col min="12052" max="12052" width="4.140625" style="82" customWidth="1"/>
    <col min="12053" max="12054" width="9.28515625" style="82" customWidth="1"/>
    <col min="12055" max="12297" width="8" style="82"/>
    <col min="12298" max="12299" width="9.28515625" style="82" customWidth="1"/>
    <col min="12300" max="12300" width="4.140625" style="82" customWidth="1"/>
    <col min="12301" max="12302" width="9.28515625" style="82" customWidth="1"/>
    <col min="12303" max="12303" width="4.140625" style="82" customWidth="1"/>
    <col min="12304" max="12307" width="9.28515625" style="82" customWidth="1"/>
    <col min="12308" max="12308" width="4.140625" style="82" customWidth="1"/>
    <col min="12309" max="12310" width="9.28515625" style="82" customWidth="1"/>
    <col min="12311" max="12553" width="8" style="82"/>
    <col min="12554" max="12555" width="9.28515625" style="82" customWidth="1"/>
    <col min="12556" max="12556" width="4.140625" style="82" customWidth="1"/>
    <col min="12557" max="12558" width="9.28515625" style="82" customWidth="1"/>
    <col min="12559" max="12559" width="4.140625" style="82" customWidth="1"/>
    <col min="12560" max="12563" width="9.28515625" style="82" customWidth="1"/>
    <col min="12564" max="12564" width="4.140625" style="82" customWidth="1"/>
    <col min="12565" max="12566" width="9.28515625" style="82" customWidth="1"/>
    <col min="12567" max="12809" width="8" style="82"/>
    <col min="12810" max="12811" width="9.28515625" style="82" customWidth="1"/>
    <col min="12812" max="12812" width="4.140625" style="82" customWidth="1"/>
    <col min="12813" max="12814" width="9.28515625" style="82" customWidth="1"/>
    <col min="12815" max="12815" width="4.140625" style="82" customWidth="1"/>
    <col min="12816" max="12819" width="9.28515625" style="82" customWidth="1"/>
    <col min="12820" max="12820" width="4.140625" style="82" customWidth="1"/>
    <col min="12821" max="12822" width="9.28515625" style="82" customWidth="1"/>
    <col min="12823" max="13065" width="8" style="82"/>
    <col min="13066" max="13067" width="9.28515625" style="82" customWidth="1"/>
    <col min="13068" max="13068" width="4.140625" style="82" customWidth="1"/>
    <col min="13069" max="13070" width="9.28515625" style="82" customWidth="1"/>
    <col min="13071" max="13071" width="4.140625" style="82" customWidth="1"/>
    <col min="13072" max="13075" width="9.28515625" style="82" customWidth="1"/>
    <col min="13076" max="13076" width="4.140625" style="82" customWidth="1"/>
    <col min="13077" max="13078" width="9.28515625" style="82" customWidth="1"/>
    <col min="13079" max="13321" width="8" style="82"/>
    <col min="13322" max="13323" width="9.28515625" style="82" customWidth="1"/>
    <col min="13324" max="13324" width="4.140625" style="82" customWidth="1"/>
    <col min="13325" max="13326" width="9.28515625" style="82" customWidth="1"/>
    <col min="13327" max="13327" width="4.140625" style="82" customWidth="1"/>
    <col min="13328" max="13331" width="9.28515625" style="82" customWidth="1"/>
    <col min="13332" max="13332" width="4.140625" style="82" customWidth="1"/>
    <col min="13333" max="13334" width="9.28515625" style="82" customWidth="1"/>
    <col min="13335" max="13577" width="8" style="82"/>
    <col min="13578" max="13579" width="9.28515625" style="82" customWidth="1"/>
    <col min="13580" max="13580" width="4.140625" style="82" customWidth="1"/>
    <col min="13581" max="13582" width="9.28515625" style="82" customWidth="1"/>
    <col min="13583" max="13583" width="4.140625" style="82" customWidth="1"/>
    <col min="13584" max="13587" width="9.28515625" style="82" customWidth="1"/>
    <col min="13588" max="13588" width="4.140625" style="82" customWidth="1"/>
    <col min="13589" max="13590" width="9.28515625" style="82" customWidth="1"/>
    <col min="13591" max="13833" width="8" style="82"/>
    <col min="13834" max="13835" width="9.28515625" style="82" customWidth="1"/>
    <col min="13836" max="13836" width="4.140625" style="82" customWidth="1"/>
    <col min="13837" max="13838" width="9.28515625" style="82" customWidth="1"/>
    <col min="13839" max="13839" width="4.140625" style="82" customWidth="1"/>
    <col min="13840" max="13843" width="9.28515625" style="82" customWidth="1"/>
    <col min="13844" max="13844" width="4.140625" style="82" customWidth="1"/>
    <col min="13845" max="13846" width="9.28515625" style="82" customWidth="1"/>
    <col min="13847" max="14089" width="8" style="82"/>
    <col min="14090" max="14091" width="9.28515625" style="82" customWidth="1"/>
    <col min="14092" max="14092" width="4.140625" style="82" customWidth="1"/>
    <col min="14093" max="14094" width="9.28515625" style="82" customWidth="1"/>
    <col min="14095" max="14095" width="4.140625" style="82" customWidth="1"/>
    <col min="14096" max="14099" width="9.28515625" style="82" customWidth="1"/>
    <col min="14100" max="14100" width="4.140625" style="82" customWidth="1"/>
    <col min="14101" max="14102" width="9.28515625" style="82" customWidth="1"/>
    <col min="14103" max="14345" width="8" style="82"/>
    <col min="14346" max="14347" width="9.28515625" style="82" customWidth="1"/>
    <col min="14348" max="14348" width="4.140625" style="82" customWidth="1"/>
    <col min="14349" max="14350" width="9.28515625" style="82" customWidth="1"/>
    <col min="14351" max="14351" width="4.140625" style="82" customWidth="1"/>
    <col min="14352" max="14355" width="9.28515625" style="82" customWidth="1"/>
    <col min="14356" max="14356" width="4.140625" style="82" customWidth="1"/>
    <col min="14357" max="14358" width="9.28515625" style="82" customWidth="1"/>
    <col min="14359" max="14601" width="8" style="82"/>
    <col min="14602" max="14603" width="9.28515625" style="82" customWidth="1"/>
    <col min="14604" max="14604" width="4.140625" style="82" customWidth="1"/>
    <col min="14605" max="14606" width="9.28515625" style="82" customWidth="1"/>
    <col min="14607" max="14607" width="4.140625" style="82" customWidth="1"/>
    <col min="14608" max="14611" width="9.28515625" style="82" customWidth="1"/>
    <col min="14612" max="14612" width="4.140625" style="82" customWidth="1"/>
    <col min="14613" max="14614" width="9.28515625" style="82" customWidth="1"/>
    <col min="14615" max="14857" width="8" style="82"/>
    <col min="14858" max="14859" width="9.28515625" style="82" customWidth="1"/>
    <col min="14860" max="14860" width="4.140625" style="82" customWidth="1"/>
    <col min="14861" max="14862" width="9.28515625" style="82" customWidth="1"/>
    <col min="14863" max="14863" width="4.140625" style="82" customWidth="1"/>
    <col min="14864" max="14867" width="9.28515625" style="82" customWidth="1"/>
    <col min="14868" max="14868" width="4.140625" style="82" customWidth="1"/>
    <col min="14869" max="14870" width="9.28515625" style="82" customWidth="1"/>
    <col min="14871" max="15113" width="8" style="82"/>
    <col min="15114" max="15115" width="9.28515625" style="82" customWidth="1"/>
    <col min="15116" max="15116" width="4.140625" style="82" customWidth="1"/>
    <col min="15117" max="15118" width="9.28515625" style="82" customWidth="1"/>
    <col min="15119" max="15119" width="4.140625" style="82" customWidth="1"/>
    <col min="15120" max="15123" width="9.28515625" style="82" customWidth="1"/>
    <col min="15124" max="15124" width="4.140625" style="82" customWidth="1"/>
    <col min="15125" max="15126" width="9.28515625" style="82" customWidth="1"/>
    <col min="15127" max="15369" width="8" style="82"/>
    <col min="15370" max="15371" width="9.28515625" style="82" customWidth="1"/>
    <col min="15372" max="15372" width="4.140625" style="82" customWidth="1"/>
    <col min="15373" max="15374" width="9.28515625" style="82" customWidth="1"/>
    <col min="15375" max="15375" width="4.140625" style="82" customWidth="1"/>
    <col min="15376" max="15379" width="9.28515625" style="82" customWidth="1"/>
    <col min="15380" max="15380" width="4.140625" style="82" customWidth="1"/>
    <col min="15381" max="15382" width="9.28515625" style="82" customWidth="1"/>
    <col min="15383" max="15625" width="8" style="82"/>
    <col min="15626" max="15627" width="9.28515625" style="82" customWidth="1"/>
    <col min="15628" max="15628" width="4.140625" style="82" customWidth="1"/>
    <col min="15629" max="15630" width="9.28515625" style="82" customWidth="1"/>
    <col min="15631" max="15631" width="4.140625" style="82" customWidth="1"/>
    <col min="15632" max="15635" width="9.28515625" style="82" customWidth="1"/>
    <col min="15636" max="15636" width="4.140625" style="82" customWidth="1"/>
    <col min="15637" max="15638" width="9.28515625" style="82" customWidth="1"/>
    <col min="15639" max="15881" width="8" style="82"/>
    <col min="15882" max="15883" width="9.28515625" style="82" customWidth="1"/>
    <col min="15884" max="15884" width="4.140625" style="82" customWidth="1"/>
    <col min="15885" max="15886" width="9.28515625" style="82" customWidth="1"/>
    <col min="15887" max="15887" width="4.140625" style="82" customWidth="1"/>
    <col min="15888" max="15891" width="9.28515625" style="82" customWidth="1"/>
    <col min="15892" max="15892" width="4.140625" style="82" customWidth="1"/>
    <col min="15893" max="15894" width="9.28515625" style="82" customWidth="1"/>
    <col min="15895" max="16137" width="8" style="82"/>
    <col min="16138" max="16139" width="9.28515625" style="82" customWidth="1"/>
    <col min="16140" max="16140" width="4.140625" style="82" customWidth="1"/>
    <col min="16141" max="16142" width="9.28515625" style="82" customWidth="1"/>
    <col min="16143" max="16143" width="4.140625" style="82" customWidth="1"/>
    <col min="16144" max="16147" width="9.28515625" style="82" customWidth="1"/>
    <col min="16148" max="16148" width="4.140625" style="82" customWidth="1"/>
    <col min="16149" max="16150" width="9.28515625" style="82" customWidth="1"/>
    <col min="16151" max="16384" width="8" style="82"/>
  </cols>
  <sheetData>
    <row r="1" spans="1:21">
      <c r="I1" s="83" t="s">
        <v>163</v>
      </c>
      <c r="N1" s="84"/>
      <c r="O1" s="84"/>
      <c r="P1" s="84"/>
      <c r="R1" s="83"/>
      <c r="S1" s="83"/>
      <c r="T1" s="85"/>
    </row>
    <row r="2" spans="1:21">
      <c r="I2" s="83" t="s">
        <v>164</v>
      </c>
      <c r="N2" s="84"/>
      <c r="O2" s="84"/>
      <c r="P2" s="84"/>
      <c r="R2" s="83"/>
      <c r="S2" s="83"/>
      <c r="T2" s="85"/>
    </row>
    <row r="6" spans="1:21">
      <c r="A6" s="517" t="s">
        <v>165</v>
      </c>
      <c r="B6" s="517"/>
      <c r="C6" s="86"/>
      <c r="D6" s="517" t="s">
        <v>166</v>
      </c>
      <c r="E6" s="517"/>
      <c r="F6" s="86"/>
      <c r="G6" s="517" t="s">
        <v>167</v>
      </c>
      <c r="H6" s="518"/>
      <c r="I6" s="87"/>
      <c r="J6" s="517" t="s">
        <v>168</v>
      </c>
      <c r="K6" s="517"/>
      <c r="L6" s="88"/>
      <c r="M6" s="517" t="s">
        <v>169</v>
      </c>
      <c r="N6" s="517"/>
      <c r="O6" s="88"/>
      <c r="P6" s="517" t="s">
        <v>170</v>
      </c>
      <c r="Q6" s="517"/>
    </row>
    <row r="7" spans="1:21">
      <c r="A7" s="516" t="s">
        <v>171</v>
      </c>
      <c r="B7" s="516"/>
      <c r="C7" s="86"/>
      <c r="D7" s="516" t="s">
        <v>172</v>
      </c>
      <c r="E7" s="516"/>
      <c r="F7" s="86"/>
      <c r="G7" s="516" t="s">
        <v>172</v>
      </c>
      <c r="H7" s="519"/>
      <c r="I7" s="87"/>
      <c r="J7" s="516" t="s">
        <v>173</v>
      </c>
      <c r="K7" s="519"/>
      <c r="L7" s="89"/>
      <c r="M7" s="516" t="s">
        <v>172</v>
      </c>
      <c r="N7" s="516"/>
      <c r="O7" s="89"/>
      <c r="P7" s="516" t="s">
        <v>174</v>
      </c>
      <c r="Q7" s="516"/>
    </row>
    <row r="8" spans="1:21">
      <c r="A8" s="89"/>
      <c r="B8" s="89"/>
      <c r="C8" s="89"/>
      <c r="D8" s="89"/>
      <c r="E8" s="89"/>
      <c r="F8" s="89"/>
      <c r="G8" s="89"/>
      <c r="H8" s="87"/>
      <c r="I8" s="87"/>
      <c r="J8" s="89"/>
      <c r="K8" s="89"/>
      <c r="L8" s="89"/>
      <c r="M8" s="89"/>
      <c r="N8" s="89"/>
      <c r="O8" s="89"/>
      <c r="P8" s="89"/>
      <c r="Q8" s="89"/>
    </row>
    <row r="9" spans="1:21">
      <c r="A9" s="90" t="s">
        <v>175</v>
      </c>
      <c r="B9" s="90" t="s">
        <v>176</v>
      </c>
      <c r="C9" s="90"/>
      <c r="D9" s="86" t="s">
        <v>177</v>
      </c>
      <c r="E9" s="90" t="s">
        <v>178</v>
      </c>
      <c r="F9" s="88"/>
      <c r="G9" s="90" t="s">
        <v>179</v>
      </c>
      <c r="H9" s="90" t="s">
        <v>178</v>
      </c>
      <c r="I9" s="87"/>
      <c r="J9" s="90" t="s">
        <v>180</v>
      </c>
      <c r="K9" s="90" t="s">
        <v>181</v>
      </c>
      <c r="L9" s="88"/>
      <c r="M9" s="90" t="s">
        <v>180</v>
      </c>
      <c r="N9" s="90" t="s">
        <v>181</v>
      </c>
      <c r="O9" s="88"/>
      <c r="P9" s="90" t="s">
        <v>180</v>
      </c>
      <c r="Q9" s="90" t="s">
        <v>181</v>
      </c>
    </row>
    <row r="10" spans="1:21">
      <c r="C10" s="91"/>
      <c r="D10" s="91"/>
      <c r="E10" s="91"/>
      <c r="F10" s="91"/>
      <c r="H10" s="91"/>
      <c r="I10" s="91"/>
      <c r="J10" s="91"/>
    </row>
    <row r="11" spans="1:21">
      <c r="A11" s="493"/>
      <c r="B11" s="93">
        <f>A11*0.03</f>
        <v>0</v>
      </c>
      <c r="C11" s="94"/>
      <c r="D11" s="95">
        <f>A11</f>
        <v>0</v>
      </c>
      <c r="E11" s="94">
        <f>D11*0.09</f>
        <v>0</v>
      </c>
      <c r="F11" s="94"/>
      <c r="G11" s="92">
        <f>A11</f>
        <v>0</v>
      </c>
      <c r="H11" s="96">
        <f>G11*0.1</f>
        <v>0</v>
      </c>
      <c r="J11" s="97">
        <f>A11</f>
        <v>0</v>
      </c>
      <c r="K11" s="93">
        <f>A11*0.105</f>
        <v>0</v>
      </c>
      <c r="L11" s="92"/>
      <c r="M11" s="92">
        <f>A11</f>
        <v>0</v>
      </c>
      <c r="N11" s="98">
        <f>M11*0.11</f>
        <v>0</v>
      </c>
      <c r="O11" s="99"/>
      <c r="P11" s="92">
        <f>A11</f>
        <v>0</v>
      </c>
      <c r="Q11" s="93">
        <f>P11*0.12</f>
        <v>0</v>
      </c>
    </row>
    <row r="12" spans="1:21" ht="12.75" thickBot="1">
      <c r="A12" s="100"/>
      <c r="B12" s="101"/>
      <c r="C12" s="101"/>
      <c r="D12" s="101"/>
      <c r="E12" s="101"/>
      <c r="F12" s="102"/>
      <c r="G12" s="100"/>
      <c r="H12" s="103"/>
      <c r="I12" s="103"/>
      <c r="J12" s="100"/>
      <c r="K12" s="101"/>
      <c r="L12" s="100"/>
      <c r="M12" s="100"/>
      <c r="N12" s="100"/>
      <c r="O12" s="100"/>
      <c r="P12" s="100"/>
      <c r="Q12" s="101"/>
    </row>
    <row r="13" spans="1:21">
      <c r="K13" s="104"/>
      <c r="Q13" s="104"/>
      <c r="U13" s="104"/>
    </row>
    <row r="14" spans="1:21">
      <c r="A14" s="105" t="s">
        <v>12</v>
      </c>
      <c r="B14" s="106"/>
      <c r="C14" s="106"/>
      <c r="D14" s="106"/>
      <c r="E14" s="106"/>
      <c r="F14" s="106"/>
      <c r="G14" s="106"/>
      <c r="H14" s="106"/>
      <c r="I14" s="106"/>
      <c r="J14" s="105"/>
      <c r="K14" s="105"/>
      <c r="L14" s="105"/>
      <c r="M14" s="105"/>
      <c r="N14" s="106"/>
      <c r="O14" s="106"/>
      <c r="P14" s="105"/>
      <c r="Q14" s="105"/>
      <c r="R14" s="106"/>
      <c r="S14" s="105"/>
    </row>
    <row r="15" spans="1:21">
      <c r="A15" s="105"/>
      <c r="B15" s="106"/>
      <c r="C15" s="106"/>
      <c r="D15" s="106"/>
      <c r="E15" s="106"/>
      <c r="F15" s="106"/>
      <c r="G15" s="106"/>
      <c r="H15" s="106"/>
      <c r="I15" s="106"/>
      <c r="J15" s="105"/>
      <c r="K15" s="105"/>
      <c r="L15" s="105"/>
      <c r="M15" s="105"/>
      <c r="N15" s="106"/>
      <c r="O15" s="106"/>
      <c r="P15" s="105"/>
      <c r="Q15" s="105"/>
      <c r="R15" s="106"/>
      <c r="S15" s="105"/>
    </row>
    <row r="16" spans="1:21">
      <c r="A16" s="105" t="s">
        <v>182</v>
      </c>
      <c r="B16" s="106"/>
      <c r="C16" s="106"/>
      <c r="D16" s="106"/>
      <c r="E16" s="106"/>
      <c r="F16" s="106"/>
      <c r="G16" s="106"/>
      <c r="H16" s="106"/>
      <c r="I16" s="106"/>
      <c r="J16" s="105"/>
      <c r="K16" s="105"/>
      <c r="L16" s="105"/>
      <c r="M16" s="105"/>
      <c r="N16" s="106"/>
      <c r="O16" s="106"/>
      <c r="P16" s="105"/>
      <c r="Q16" s="105"/>
      <c r="R16" s="106"/>
      <c r="S16" s="105"/>
    </row>
    <row r="17" spans="1:19">
      <c r="A17" s="105" t="s">
        <v>183</v>
      </c>
      <c r="B17" s="106"/>
      <c r="C17" s="106"/>
      <c r="D17" s="106"/>
      <c r="E17" s="106"/>
      <c r="F17" s="106"/>
      <c r="G17" s="106"/>
      <c r="H17" s="106"/>
      <c r="I17" s="106"/>
      <c r="J17" s="105"/>
      <c r="K17" s="105"/>
      <c r="L17" s="105"/>
      <c r="M17" s="105"/>
      <c r="N17" s="106"/>
      <c r="O17" s="106"/>
      <c r="P17" s="105"/>
      <c r="Q17" s="105"/>
      <c r="R17" s="106"/>
      <c r="S17" s="105"/>
    </row>
    <row r="18" spans="1:19">
      <c r="B18" s="104"/>
      <c r="C18" s="104"/>
      <c r="D18" s="104"/>
      <c r="E18" s="104"/>
      <c r="F18" s="104"/>
      <c r="G18" s="104"/>
      <c r="H18" s="104"/>
      <c r="I18" s="104"/>
      <c r="N18" s="104"/>
      <c r="O18" s="104"/>
      <c r="R18" s="104"/>
    </row>
    <row r="19" spans="1:19">
      <c r="B19" s="104"/>
      <c r="C19" s="104"/>
      <c r="D19" s="104"/>
      <c r="E19" s="104"/>
      <c r="F19" s="104"/>
      <c r="G19" s="104"/>
      <c r="H19" s="104"/>
      <c r="I19" s="104"/>
      <c r="N19" s="104"/>
      <c r="O19" s="104"/>
      <c r="R19" s="104"/>
    </row>
    <row r="20" spans="1:19">
      <c r="A20" s="107" t="s">
        <v>184</v>
      </c>
      <c r="N20" s="104"/>
      <c r="O20" s="104"/>
      <c r="R20" s="104"/>
    </row>
    <row r="21" spans="1:19">
      <c r="A21" s="107" t="s">
        <v>185</v>
      </c>
      <c r="N21" s="104"/>
      <c r="O21" s="104"/>
      <c r="R21" s="104"/>
    </row>
    <row r="22" spans="1:19">
      <c r="A22" s="107"/>
      <c r="N22" s="104"/>
      <c r="O22" s="104"/>
      <c r="R22" s="104"/>
    </row>
    <row r="23" spans="1:19">
      <c r="A23" s="107" t="s">
        <v>186</v>
      </c>
      <c r="C23" s="108" t="s">
        <v>187</v>
      </c>
      <c r="E23" s="107" t="s">
        <v>188</v>
      </c>
      <c r="G23" s="107" t="s">
        <v>189</v>
      </c>
      <c r="H23" s="108"/>
      <c r="N23" s="104"/>
    </row>
    <row r="24" spans="1:19">
      <c r="A24" s="107" t="s">
        <v>190</v>
      </c>
      <c r="C24" s="108" t="s">
        <v>191</v>
      </c>
      <c r="E24" s="107" t="s">
        <v>192</v>
      </c>
      <c r="G24" s="107" t="s">
        <v>193</v>
      </c>
      <c r="H24" s="108"/>
      <c r="N24" s="104"/>
    </row>
    <row r="25" spans="1:19">
      <c r="A25" s="107" t="s">
        <v>194</v>
      </c>
      <c r="C25" s="108" t="s">
        <v>195</v>
      </c>
      <c r="E25" s="107" t="s">
        <v>196</v>
      </c>
      <c r="G25" s="107" t="s">
        <v>197</v>
      </c>
      <c r="H25" s="108"/>
      <c r="N25" s="104"/>
    </row>
    <row r="26" spans="1:19">
      <c r="A26" s="107" t="s">
        <v>198</v>
      </c>
      <c r="N26" s="104"/>
      <c r="O26" s="104"/>
      <c r="R26" s="104"/>
    </row>
    <row r="27" spans="1:19">
      <c r="A27" s="107" t="s">
        <v>199</v>
      </c>
      <c r="N27" s="104"/>
      <c r="O27" s="104"/>
      <c r="R27" s="104"/>
    </row>
    <row r="28" spans="1:19">
      <c r="A28" s="107" t="s">
        <v>200</v>
      </c>
      <c r="N28" s="104"/>
      <c r="O28" s="104"/>
      <c r="R28" s="104"/>
    </row>
    <row r="29" spans="1:19">
      <c r="A29" s="109"/>
      <c r="N29" s="104"/>
      <c r="O29" s="104"/>
      <c r="R29" s="104"/>
    </row>
    <row r="30" spans="1:19">
      <c r="B30" s="109"/>
      <c r="C30" s="109"/>
      <c r="D30" s="109"/>
      <c r="E30" s="109"/>
      <c r="F30" s="109"/>
      <c r="G30" s="109"/>
      <c r="H30" s="109"/>
      <c r="I30" s="109"/>
      <c r="N30" s="104"/>
      <c r="O30" s="104"/>
      <c r="R30" s="104"/>
    </row>
    <row r="31" spans="1:19" ht="12.75">
      <c r="A31" s="109"/>
      <c r="D31" s="82" t="s">
        <v>201</v>
      </c>
      <c r="F31" s="110" t="s">
        <v>202</v>
      </c>
      <c r="G31" s="110"/>
      <c r="H31" s="110"/>
      <c r="I31" s="111"/>
      <c r="J31" s="110"/>
      <c r="K31" s="110"/>
      <c r="L31" s="110"/>
      <c r="M31" s="110"/>
      <c r="N31" s="110"/>
      <c r="O31" s="104"/>
    </row>
    <row r="32" spans="1:19" ht="12.75">
      <c r="A32" s="109"/>
      <c r="F32" s="110" t="s">
        <v>203</v>
      </c>
      <c r="G32" s="110"/>
      <c r="H32" s="110"/>
      <c r="I32" s="110"/>
      <c r="J32" s="110"/>
      <c r="K32" s="110"/>
      <c r="L32" s="110"/>
      <c r="M32" s="110"/>
      <c r="N32" s="110"/>
    </row>
    <row r="33" spans="4:14" ht="12.75">
      <c r="F33" s="110" t="s">
        <v>204</v>
      </c>
      <c r="G33" s="110"/>
      <c r="H33" s="110"/>
      <c r="I33" s="110"/>
      <c r="J33" s="110"/>
      <c r="K33" s="110"/>
      <c r="L33" s="110"/>
      <c r="M33" s="110"/>
      <c r="N33" s="110"/>
    </row>
    <row r="36" spans="4:14" ht="12.75">
      <c r="D36" s="82" t="s">
        <v>205</v>
      </c>
      <c r="F36" s="110" t="s">
        <v>206</v>
      </c>
      <c r="G36" s="110"/>
      <c r="H36" s="110"/>
      <c r="I36" s="110"/>
      <c r="J36" s="110"/>
      <c r="K36" s="110"/>
      <c r="L36" s="110"/>
      <c r="M36" s="110"/>
      <c r="N36" s="110"/>
    </row>
    <row r="37" spans="4:14" ht="12.75">
      <c r="F37" s="110" t="s">
        <v>207</v>
      </c>
      <c r="G37" s="110"/>
      <c r="H37" s="110"/>
      <c r="I37" s="110"/>
      <c r="J37" s="110"/>
      <c r="K37" s="110"/>
      <c r="L37" s="110"/>
      <c r="M37" s="110"/>
      <c r="N37" s="110"/>
    </row>
    <row r="38" spans="4:14" ht="12.75">
      <c r="F38" s="110" t="s">
        <v>208</v>
      </c>
      <c r="G38" s="110"/>
      <c r="H38" s="110"/>
      <c r="I38" s="110"/>
      <c r="J38" s="110"/>
      <c r="K38" s="110"/>
      <c r="L38" s="110"/>
      <c r="M38" s="110"/>
      <c r="N38" s="110"/>
    </row>
  </sheetData>
  <mergeCells count="12">
    <mergeCell ref="P7:Q7"/>
    <mergeCell ref="A6:B6"/>
    <mergeCell ref="D6:E6"/>
    <mergeCell ref="G6:H6"/>
    <mergeCell ref="J6:K6"/>
    <mergeCell ref="M6:N6"/>
    <mergeCell ref="P6:Q6"/>
    <mergeCell ref="A7:B7"/>
    <mergeCell ref="D7:E7"/>
    <mergeCell ref="G7:H7"/>
    <mergeCell ref="J7:K7"/>
    <mergeCell ref="M7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zoomScaleNormal="100" workbookViewId="0">
      <selection activeCell="F17" sqref="F17"/>
    </sheetView>
  </sheetViews>
  <sheetFormatPr defaultColWidth="8.7109375" defaultRowHeight="12.75"/>
  <cols>
    <col min="1" max="1" width="20.7109375" style="4" customWidth="1"/>
    <col min="2" max="2" width="12.42578125" style="4" customWidth="1"/>
    <col min="3" max="3" width="17.140625" style="4" customWidth="1"/>
    <col min="4" max="4" width="12.140625" style="4" customWidth="1"/>
    <col min="5" max="5" width="16" style="4" customWidth="1"/>
    <col min="6" max="6" width="10.42578125" style="4" customWidth="1"/>
    <col min="7" max="7" width="10.28515625" style="4" customWidth="1"/>
    <col min="8" max="8" width="9.28515625" style="4" customWidth="1"/>
    <col min="9" max="11" width="8.7109375" style="4"/>
    <col min="12" max="12" width="9.28515625" style="4" bestFit="1" customWidth="1"/>
    <col min="13" max="16384" width="8.7109375" style="4"/>
  </cols>
  <sheetData>
    <row r="1" spans="1:12">
      <c r="D1" s="5"/>
      <c r="E1" s="6"/>
      <c r="F1" s="7"/>
      <c r="L1" s="4" t="s">
        <v>161</v>
      </c>
    </row>
    <row r="2" spans="1:12" ht="12.6" customHeight="1">
      <c r="A2" s="4" t="s">
        <v>20</v>
      </c>
      <c r="B2" s="4" t="s">
        <v>21</v>
      </c>
      <c r="C2" s="4" t="s">
        <v>22</v>
      </c>
      <c r="D2" s="3" t="s">
        <v>12</v>
      </c>
      <c r="E2" s="1"/>
      <c r="F2" s="2"/>
      <c r="L2" s="63">
        <v>25000</v>
      </c>
    </row>
    <row r="3" spans="1:12">
      <c r="D3" s="520" t="s">
        <v>139</v>
      </c>
      <c r="E3" s="521"/>
      <c r="F3" s="522"/>
      <c r="L3" s="63">
        <v>50000</v>
      </c>
    </row>
    <row r="4" spans="1:12">
      <c r="A4" s="4" t="s">
        <v>23</v>
      </c>
      <c r="B4" s="507">
        <v>0.33040000000000003</v>
      </c>
      <c r="C4" s="4" t="s">
        <v>216</v>
      </c>
      <c r="D4" s="8"/>
      <c r="E4" s="1"/>
      <c r="F4" s="2"/>
      <c r="L4" s="63">
        <v>75000</v>
      </c>
    </row>
    <row r="5" spans="1:12">
      <c r="A5" s="4" t="s">
        <v>24</v>
      </c>
      <c r="B5" s="507">
        <v>4.4999999999999997E-3</v>
      </c>
      <c r="C5" s="4" t="s">
        <v>282</v>
      </c>
      <c r="D5" s="523" t="s">
        <v>140</v>
      </c>
      <c r="E5" s="524"/>
      <c r="F5" s="525"/>
      <c r="L5" s="63">
        <v>100000</v>
      </c>
    </row>
    <row r="6" spans="1:12">
      <c r="A6" s="4" t="s">
        <v>25</v>
      </c>
      <c r="B6" s="507">
        <v>8.1299999999999997E-2</v>
      </c>
      <c r="D6" s="526" t="s">
        <v>141</v>
      </c>
      <c r="E6" s="527"/>
      <c r="F6" s="528"/>
      <c r="L6" s="63">
        <v>125000</v>
      </c>
    </row>
    <row r="7" spans="1:12" ht="13.35" customHeight="1" thickBot="1">
      <c r="A7" s="4" t="s">
        <v>26</v>
      </c>
      <c r="B7" s="507">
        <v>8.1299999999999997E-2</v>
      </c>
      <c r="D7" s="529"/>
      <c r="E7" s="530"/>
      <c r="F7" s="531"/>
      <c r="L7" s="63">
        <v>150000</v>
      </c>
    </row>
    <row r="8" spans="1:12">
      <c r="A8" s="4" t="s">
        <v>239</v>
      </c>
      <c r="B8" s="507">
        <v>4.4999999999999997E-3</v>
      </c>
      <c r="E8" s="31" t="s">
        <v>136</v>
      </c>
      <c r="F8" s="31" t="s">
        <v>137</v>
      </c>
      <c r="G8" s="31" t="s">
        <v>138</v>
      </c>
      <c r="I8" s="4" t="s">
        <v>216</v>
      </c>
      <c r="L8" s="63">
        <v>175000</v>
      </c>
    </row>
    <row r="9" spans="1:12">
      <c r="A9" s="4" t="s">
        <v>27</v>
      </c>
      <c r="B9" s="491">
        <v>1652.69</v>
      </c>
      <c r="C9" s="4" t="s">
        <v>148</v>
      </c>
      <c r="E9" s="492">
        <v>640.24</v>
      </c>
      <c r="F9" s="492">
        <v>1031.8900000000001</v>
      </c>
      <c r="G9" s="492">
        <v>1309.28</v>
      </c>
      <c r="I9" s="4" t="s">
        <v>283</v>
      </c>
      <c r="L9" s="63">
        <v>200000</v>
      </c>
    </row>
    <row r="10" spans="1:12">
      <c r="A10" s="4" t="s">
        <v>27</v>
      </c>
      <c r="B10" s="491">
        <v>1239.52</v>
      </c>
      <c r="C10" s="4" t="s">
        <v>149</v>
      </c>
      <c r="E10" s="492">
        <v>480.18</v>
      </c>
      <c r="F10" s="492">
        <v>773.92</v>
      </c>
      <c r="G10" s="492">
        <v>981.96</v>
      </c>
      <c r="L10" s="63">
        <v>225000</v>
      </c>
    </row>
    <row r="11" spans="1:12" ht="25.5">
      <c r="B11" s="4" t="s">
        <v>116</v>
      </c>
      <c r="C11" s="46" t="s">
        <v>121</v>
      </c>
      <c r="D11" s="4" t="s">
        <v>119</v>
      </c>
      <c r="L11" s="63">
        <v>250000</v>
      </c>
    </row>
    <row r="12" spans="1:12" ht="13.5" thickBot="1">
      <c r="A12" s="4" t="s">
        <v>28</v>
      </c>
      <c r="B12" s="508">
        <v>4500</v>
      </c>
      <c r="C12" s="47">
        <f>B12*2</f>
        <v>9000</v>
      </c>
      <c r="D12" s="47">
        <f>F13*F14</f>
        <v>572.25</v>
      </c>
      <c r="E12" s="14"/>
      <c r="F12" s="48"/>
      <c r="H12" s="32" t="s">
        <v>120</v>
      </c>
    </row>
    <row r="13" spans="1:12" ht="13.5" thickBot="1">
      <c r="A13" s="4" t="s">
        <v>29</v>
      </c>
      <c r="B13" s="491">
        <f>C13/2</f>
        <v>4635</v>
      </c>
      <c r="C13" s="491">
        <f t="shared" ref="C13:D16" si="0">C12+(C12*$H$13)</f>
        <v>9270</v>
      </c>
      <c r="D13" s="491">
        <f t="shared" si="0"/>
        <v>589.41750000000002</v>
      </c>
      <c r="E13" s="4" t="s">
        <v>117</v>
      </c>
      <c r="F13" s="509">
        <v>572.25</v>
      </c>
      <c r="G13" s="513"/>
      <c r="H13" s="510">
        <v>0.03</v>
      </c>
    </row>
    <row r="14" spans="1:12">
      <c r="A14" s="4" t="s">
        <v>30</v>
      </c>
      <c r="B14" s="491">
        <f>C14/2</f>
        <v>4774.05</v>
      </c>
      <c r="C14" s="491">
        <f t="shared" si="0"/>
        <v>9548.1</v>
      </c>
      <c r="D14" s="491">
        <f t="shared" si="0"/>
        <v>607.10002499999996</v>
      </c>
      <c r="E14" s="4" t="s">
        <v>118</v>
      </c>
      <c r="F14" s="509">
        <v>1</v>
      </c>
      <c r="G14" s="513"/>
      <c r="H14" s="513"/>
    </row>
    <row r="15" spans="1:12">
      <c r="A15" s="4" t="s">
        <v>48</v>
      </c>
      <c r="B15" s="491">
        <f>C15/2</f>
        <v>4917.2714999999998</v>
      </c>
      <c r="C15" s="491">
        <f t="shared" si="0"/>
        <v>9834.5429999999997</v>
      </c>
      <c r="D15" s="491">
        <f t="shared" si="0"/>
        <v>625.31302574999995</v>
      </c>
      <c r="H15" s="4" t="s">
        <v>280</v>
      </c>
    </row>
    <row r="16" spans="1:12">
      <c r="A16" s="4" t="s">
        <v>49</v>
      </c>
      <c r="B16" s="491">
        <f>C16/2</f>
        <v>5064.7896449999998</v>
      </c>
      <c r="C16" s="491">
        <f t="shared" si="0"/>
        <v>10129.57929</v>
      </c>
      <c r="D16" s="491">
        <f t="shared" si="0"/>
        <v>644.07241652249991</v>
      </c>
      <c r="H16" s="63">
        <v>2500</v>
      </c>
    </row>
    <row r="17" spans="1:9">
      <c r="C17" s="30"/>
    </row>
    <row r="19" spans="1:9">
      <c r="A19" s="4" t="s">
        <v>31</v>
      </c>
      <c r="B19" s="511">
        <v>7.5</v>
      </c>
    </row>
    <row r="20" spans="1:9">
      <c r="A20" s="4" t="s">
        <v>32</v>
      </c>
      <c r="B20" s="512">
        <v>20</v>
      </c>
    </row>
    <row r="21" spans="1:9">
      <c r="B21" s="513"/>
    </row>
    <row r="22" spans="1:9" ht="13.5" thickBot="1">
      <c r="A22" s="4" t="s">
        <v>33</v>
      </c>
      <c r="B22" s="514">
        <v>0.49</v>
      </c>
      <c r="D22" s="4" t="s">
        <v>125</v>
      </c>
    </row>
    <row r="23" spans="1:9">
      <c r="A23" s="4" t="s">
        <v>34</v>
      </c>
      <c r="B23" s="514">
        <v>0.49</v>
      </c>
      <c r="D23" s="49" t="s">
        <v>128</v>
      </c>
      <c r="E23" s="50" t="s">
        <v>126</v>
      </c>
      <c r="F23" s="51">
        <v>0.49</v>
      </c>
      <c r="G23" s="52" t="s">
        <v>127</v>
      </c>
      <c r="H23" s="52"/>
      <c r="I23" s="53"/>
    </row>
    <row r="24" spans="1:9">
      <c r="A24" s="4" t="s">
        <v>35</v>
      </c>
      <c r="B24" s="514">
        <v>0.49</v>
      </c>
      <c r="D24" s="54"/>
      <c r="F24" s="169">
        <v>0.49</v>
      </c>
      <c r="G24" s="170" t="s">
        <v>129</v>
      </c>
      <c r="H24" s="170"/>
      <c r="I24" s="56"/>
    </row>
    <row r="25" spans="1:9">
      <c r="A25" s="4" t="s">
        <v>112</v>
      </c>
      <c r="B25" s="514">
        <v>0.49</v>
      </c>
      <c r="D25" s="54"/>
      <c r="F25" s="169">
        <v>0.38</v>
      </c>
      <c r="G25" s="170" t="s">
        <v>130</v>
      </c>
      <c r="H25" s="170"/>
      <c r="I25" s="56"/>
    </row>
    <row r="26" spans="1:9" ht="13.5" thickBot="1">
      <c r="A26" s="4" t="s">
        <v>113</v>
      </c>
      <c r="B26" s="514">
        <v>0.49</v>
      </c>
      <c r="D26" s="57" t="s">
        <v>131</v>
      </c>
      <c r="E26" s="58"/>
      <c r="F26" s="59">
        <v>0.26</v>
      </c>
      <c r="G26" s="58" t="s">
        <v>132</v>
      </c>
      <c r="H26" s="58"/>
      <c r="I26" s="60"/>
    </row>
    <row r="27" spans="1:9" ht="13.5" thickBot="1">
      <c r="A27" s="4" t="s">
        <v>155</v>
      </c>
      <c r="B27" s="514">
        <v>0.49</v>
      </c>
      <c r="F27" s="55"/>
    </row>
    <row r="28" spans="1:9">
      <c r="B28" s="513"/>
      <c r="D28" s="49" t="s">
        <v>128</v>
      </c>
      <c r="E28" s="61" t="s">
        <v>133</v>
      </c>
      <c r="F28" s="51">
        <v>0.36</v>
      </c>
      <c r="G28" s="52" t="s">
        <v>132</v>
      </c>
      <c r="H28" s="52"/>
      <c r="I28" s="53"/>
    </row>
    <row r="29" spans="1:9">
      <c r="B29" s="513"/>
      <c r="D29" s="54"/>
      <c r="E29" s="32" t="s">
        <v>134</v>
      </c>
      <c r="F29" s="169"/>
      <c r="G29" s="170"/>
      <c r="H29" s="170"/>
      <c r="I29" s="56"/>
    </row>
    <row r="30" spans="1:9" ht="13.5" thickBot="1">
      <c r="D30" s="57" t="s">
        <v>131</v>
      </c>
      <c r="E30" s="58"/>
      <c r="F30" s="59">
        <v>0.26</v>
      </c>
      <c r="G30" s="58" t="s">
        <v>132</v>
      </c>
      <c r="H30" s="58"/>
      <c r="I30" s="60"/>
    </row>
    <row r="31" spans="1:9" ht="13.5" thickBot="1">
      <c r="F31" s="62"/>
    </row>
    <row r="32" spans="1:9">
      <c r="D32" s="49" t="s">
        <v>128</v>
      </c>
      <c r="E32" s="61" t="s">
        <v>135</v>
      </c>
      <c r="F32" s="51">
        <v>0.495</v>
      </c>
      <c r="G32" s="52" t="s">
        <v>132</v>
      </c>
      <c r="H32" s="52"/>
      <c r="I32" s="53"/>
    </row>
    <row r="33" spans="4:9" ht="13.5" thickBot="1">
      <c r="D33" s="57" t="s">
        <v>131</v>
      </c>
      <c r="E33" s="58"/>
      <c r="F33" s="59">
        <v>0.26</v>
      </c>
      <c r="G33" s="58" t="s">
        <v>132</v>
      </c>
      <c r="H33" s="58"/>
      <c r="I33" s="60"/>
    </row>
  </sheetData>
  <mergeCells count="3">
    <mergeCell ref="D3:F3"/>
    <mergeCell ref="D5:F5"/>
    <mergeCell ref="D6:F7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207"/>
  <sheetViews>
    <sheetView showGridLines="0" showZeros="0" zoomScaleNormal="100" workbookViewId="0">
      <selection activeCell="U36" sqref="U36"/>
    </sheetView>
  </sheetViews>
  <sheetFormatPr defaultColWidth="10.7109375" defaultRowHeight="12" customHeight="1"/>
  <cols>
    <col min="1" max="1" width="2.7109375" style="28" customWidth="1"/>
    <col min="2" max="2" width="2.28515625" style="15" customWidth="1"/>
    <col min="3" max="3" width="1.7109375" style="15" customWidth="1"/>
    <col min="4" max="4" width="20.7109375" style="119" customWidth="1"/>
    <col min="5" max="5" width="2.7109375" style="119" customWidth="1"/>
    <col min="6" max="6" width="12.5703125" style="119" customWidth="1"/>
    <col min="7" max="7" width="12.5703125" style="15" customWidth="1"/>
    <col min="8" max="9" width="5.140625" style="15" customWidth="1"/>
    <col min="10" max="10" width="5.140625" style="25" customWidth="1"/>
    <col min="11" max="11" width="13.42578125" style="160" customWidth="1"/>
    <col min="12" max="12" width="4.28515625" style="15" customWidth="1"/>
    <col min="13" max="13" width="3.5703125" style="15" customWidth="1"/>
    <col min="14" max="14" width="3.28515625" style="15" customWidth="1"/>
    <col min="15" max="15" width="25.42578125" style="126" customWidth="1"/>
    <col min="16" max="21" width="10.7109375" style="15" customWidth="1"/>
    <col min="22" max="16384" width="10.7109375" style="15"/>
  </cols>
  <sheetData>
    <row r="1" spans="1:30" s="118" customFormat="1" ht="12" customHeight="1">
      <c r="A1" s="544" t="s">
        <v>234</v>
      </c>
      <c r="B1" s="544"/>
      <c r="C1" s="544"/>
      <c r="D1" s="544"/>
      <c r="E1" s="544"/>
      <c r="F1" s="117"/>
      <c r="K1" s="490" t="s">
        <v>281</v>
      </c>
      <c r="O1" s="538" t="s">
        <v>12</v>
      </c>
      <c r="P1" s="539"/>
      <c r="Q1" s="540"/>
    </row>
    <row r="2" spans="1:30" ht="12" customHeight="1">
      <c r="A2" s="545"/>
      <c r="B2" s="545"/>
      <c r="C2" s="545"/>
      <c r="D2" s="545"/>
      <c r="E2" s="545"/>
      <c r="G2" s="120"/>
      <c r="K2" s="15"/>
      <c r="O2" s="541"/>
      <c r="P2" s="542"/>
      <c r="Q2" s="543"/>
      <c r="S2" s="488" t="s">
        <v>209</v>
      </c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</row>
    <row r="3" spans="1:30" ht="11.25">
      <c r="A3" s="545"/>
      <c r="B3" s="545"/>
      <c r="C3" s="545"/>
      <c r="D3" s="545"/>
      <c r="E3" s="545"/>
      <c r="G3" s="120" t="s">
        <v>150</v>
      </c>
      <c r="K3" s="15"/>
      <c r="O3" s="547" t="s">
        <v>221</v>
      </c>
      <c r="P3" s="548"/>
      <c r="Q3" s="549"/>
      <c r="S3" s="181" t="s">
        <v>264</v>
      </c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</row>
    <row r="4" spans="1:30" ht="12" customHeight="1">
      <c r="A4" s="545"/>
      <c r="B4" s="545"/>
      <c r="C4" s="545"/>
      <c r="D4" s="545"/>
      <c r="E4" s="545"/>
      <c r="G4" s="42"/>
      <c r="K4" s="15"/>
      <c r="O4" s="550" t="s">
        <v>222</v>
      </c>
      <c r="P4" s="551"/>
      <c r="Q4" s="552"/>
      <c r="S4" s="181" t="s">
        <v>267</v>
      </c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</row>
    <row r="5" spans="1:30" ht="12" customHeight="1">
      <c r="O5" s="553" t="s">
        <v>232</v>
      </c>
      <c r="P5" s="554"/>
      <c r="Q5" s="555"/>
      <c r="S5" s="181" t="s">
        <v>265</v>
      </c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</row>
    <row r="6" spans="1:30" ht="12" customHeight="1" thickBot="1">
      <c r="G6" s="120" t="s">
        <v>43</v>
      </c>
      <c r="K6" s="15"/>
      <c r="O6" s="556" t="s">
        <v>223</v>
      </c>
      <c r="P6" s="557"/>
      <c r="Q6" s="558"/>
      <c r="S6" s="181" t="s">
        <v>225</v>
      </c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</row>
    <row r="7" spans="1:30" ht="12" customHeight="1" thickBot="1">
      <c r="A7" s="289" t="s">
        <v>50</v>
      </c>
      <c r="B7" s="290"/>
      <c r="C7" s="290"/>
      <c r="D7" s="291"/>
      <c r="E7" s="122"/>
      <c r="F7" s="122"/>
      <c r="G7" s="122"/>
      <c r="H7" s="123"/>
      <c r="I7" s="124"/>
      <c r="J7" s="124"/>
      <c r="K7" s="125" t="s">
        <v>41</v>
      </c>
      <c r="L7" s="120"/>
      <c r="M7" s="120"/>
      <c r="O7" s="535" t="s">
        <v>224</v>
      </c>
      <c r="P7" s="536"/>
      <c r="Q7" s="537"/>
      <c r="S7" s="181" t="s">
        <v>271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</row>
    <row r="8" spans="1:30" ht="12" customHeight="1">
      <c r="A8" s="9"/>
      <c r="B8" s="10"/>
      <c r="C8" s="10"/>
      <c r="D8" s="33" t="s">
        <v>152</v>
      </c>
      <c r="E8" s="11"/>
      <c r="F8" s="11"/>
      <c r="G8" s="11"/>
      <c r="H8" s="12"/>
      <c r="I8" s="13"/>
      <c r="J8" s="10"/>
      <c r="K8" s="113"/>
      <c r="L8" s="43"/>
      <c r="M8" s="43"/>
      <c r="O8" s="182"/>
      <c r="P8" s="183"/>
      <c r="Q8" s="182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</row>
    <row r="9" spans="1:30" ht="12" customHeight="1" thickBot="1">
      <c r="A9" s="15"/>
      <c r="D9" s="17"/>
      <c r="E9" s="17"/>
      <c r="F9" s="17"/>
      <c r="G9" s="17"/>
      <c r="H9" s="127"/>
      <c r="I9" s="128"/>
      <c r="J9" s="43"/>
      <c r="K9" s="129" t="s">
        <v>52</v>
      </c>
      <c r="L9" s="27"/>
      <c r="M9" s="27"/>
      <c r="O9" s="184"/>
      <c r="P9" s="185"/>
      <c r="Q9" s="185"/>
      <c r="S9" s="489" t="s">
        <v>266</v>
      </c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</row>
    <row r="10" spans="1:30" ht="12" customHeight="1" thickBot="1">
      <c r="A10" s="289" t="s">
        <v>51</v>
      </c>
      <c r="B10" s="290"/>
      <c r="C10" s="290"/>
      <c r="D10" s="292"/>
      <c r="E10" s="293"/>
      <c r="F10" s="291"/>
      <c r="G10" s="17"/>
      <c r="H10" s="18"/>
      <c r="I10" s="18"/>
      <c r="J10" s="15" t="s">
        <v>7</v>
      </c>
      <c r="K10" s="116"/>
      <c r="N10" s="181"/>
    </row>
    <row r="11" spans="1:30" ht="12" customHeight="1" thickBot="1">
      <c r="B11" s="185"/>
      <c r="C11" s="185"/>
      <c r="D11" s="288"/>
      <c r="E11" s="247"/>
      <c r="F11" s="247"/>
      <c r="G11" s="247"/>
      <c r="H11" s="13"/>
      <c r="I11" s="13"/>
      <c r="J11" s="34" t="s">
        <v>40</v>
      </c>
      <c r="K11" s="116"/>
      <c r="O11" s="559" t="s">
        <v>151</v>
      </c>
      <c r="P11" s="560"/>
      <c r="Q11" s="215">
        <f>K78</f>
        <v>0</v>
      </c>
      <c r="T11" s="194"/>
      <c r="U11" s="194"/>
      <c r="V11" s="194"/>
      <c r="W11" s="194"/>
      <c r="X11" s="194"/>
      <c r="Y11" s="194"/>
      <c r="Z11" s="194"/>
      <c r="AA11" s="194"/>
    </row>
    <row r="12" spans="1:30" ht="12" customHeight="1" thickBot="1">
      <c r="A12" s="295" t="s">
        <v>53</v>
      </c>
      <c r="B12" s="241"/>
      <c r="C12" s="241"/>
      <c r="D12" s="242"/>
      <c r="E12" s="242"/>
      <c r="F12" s="242"/>
      <c r="G12" s="248"/>
      <c r="H12" s="246"/>
      <c r="I12" s="42" t="s">
        <v>14</v>
      </c>
      <c r="J12" s="130"/>
      <c r="K12" s="131"/>
      <c r="L12" s="43"/>
      <c r="M12" s="43"/>
      <c r="O12" s="191"/>
      <c r="P12" s="192"/>
      <c r="Q12" s="193"/>
      <c r="R12" s="188"/>
      <c r="T12" s="194"/>
      <c r="U12" s="194"/>
      <c r="V12" s="194"/>
      <c r="W12" s="194"/>
      <c r="X12" s="194"/>
      <c r="Y12" s="194"/>
      <c r="Z12" s="194"/>
      <c r="AA12" s="194"/>
    </row>
    <row r="13" spans="1:30" ht="12" customHeight="1" thickBot="1">
      <c r="E13" s="27"/>
      <c r="F13" s="27"/>
      <c r="G13" s="27"/>
      <c r="H13" s="132"/>
      <c r="I13" s="133" t="s">
        <v>54</v>
      </c>
      <c r="J13" s="34"/>
      <c r="K13" s="134" t="s">
        <v>55</v>
      </c>
      <c r="L13" s="42"/>
      <c r="M13" s="42"/>
      <c r="P13" s="120" t="s">
        <v>36</v>
      </c>
      <c r="Q13" s="120" t="s">
        <v>8</v>
      </c>
      <c r="R13" s="195" t="s">
        <v>235</v>
      </c>
      <c r="T13" s="194"/>
      <c r="U13" s="194"/>
      <c r="V13" s="194"/>
      <c r="W13" s="194"/>
      <c r="X13" s="194"/>
      <c r="Y13" s="194"/>
      <c r="Z13" s="194"/>
      <c r="AA13" s="194"/>
    </row>
    <row r="14" spans="1:30" ht="12" customHeight="1" thickBot="1">
      <c r="B14" s="10"/>
      <c r="C14" s="10"/>
      <c r="D14" s="294" t="s">
        <v>241</v>
      </c>
      <c r="E14" s="37"/>
      <c r="F14" s="37"/>
      <c r="G14" s="37"/>
      <c r="H14" s="135" t="s">
        <v>56</v>
      </c>
      <c r="I14" s="136" t="s">
        <v>57</v>
      </c>
      <c r="J14" s="136" t="s">
        <v>58</v>
      </c>
      <c r="K14" s="137"/>
      <c r="L14" s="42"/>
      <c r="M14" s="42"/>
      <c r="P14" s="120" t="s">
        <v>59</v>
      </c>
      <c r="Q14" s="120" t="s">
        <v>9</v>
      </c>
      <c r="R14" s="16" t="s">
        <v>115</v>
      </c>
    </row>
    <row r="15" spans="1:30" ht="12" customHeight="1">
      <c r="A15" s="138">
        <v>1</v>
      </c>
      <c r="B15" s="20"/>
      <c r="C15" s="21"/>
      <c r="D15" s="322">
        <f>D11</f>
        <v>0</v>
      </c>
      <c r="E15" s="35"/>
      <c r="F15" s="35"/>
      <c r="G15" s="35"/>
      <c r="H15" s="113"/>
      <c r="I15" s="113"/>
      <c r="J15" s="113"/>
      <c r="K15" s="64">
        <f>(IF(R15&gt;11, (P15*H15),0)+IF(R15&lt;12, (P15*(I15+J15)),0))</f>
        <v>0</v>
      </c>
      <c r="L15" s="25"/>
      <c r="M15" s="25"/>
      <c r="N15" s="15" t="s">
        <v>18</v>
      </c>
      <c r="O15" s="161">
        <f>D11</f>
        <v>0</v>
      </c>
      <c r="P15" s="66">
        <f t="shared" ref="P15:P24" si="0">Q15/R15</f>
        <v>0</v>
      </c>
      <c r="Q15" s="112"/>
      <c r="R15" s="139">
        <v>9</v>
      </c>
      <c r="S15" s="194" t="s">
        <v>237</v>
      </c>
    </row>
    <row r="16" spans="1:30" ht="12" customHeight="1">
      <c r="A16" s="138">
        <v>2</v>
      </c>
      <c r="B16" s="20"/>
      <c r="C16" s="21"/>
      <c r="D16" s="115"/>
      <c r="E16" s="35"/>
      <c r="F16" s="35"/>
      <c r="G16" s="35"/>
      <c r="H16" s="113"/>
      <c r="I16" s="515"/>
      <c r="J16" s="113"/>
      <c r="K16" s="64">
        <f>(IF(R16&gt;11, (P16*H16),0)+IF(R16&lt;12, (P16*(I16+J16)),0))</f>
        <v>0</v>
      </c>
      <c r="L16" s="25"/>
      <c r="M16" s="25"/>
      <c r="N16" s="15" t="s">
        <v>19</v>
      </c>
      <c r="O16" s="161">
        <f t="shared" ref="O16:O28" si="1">D16</f>
        <v>0</v>
      </c>
      <c r="P16" s="66">
        <f t="shared" si="0"/>
        <v>0</v>
      </c>
      <c r="Q16" s="112"/>
      <c r="R16" s="139">
        <v>9</v>
      </c>
      <c r="S16" s="194" t="s">
        <v>236</v>
      </c>
    </row>
    <row r="17" spans="1:18" ht="12" customHeight="1">
      <c r="A17" s="138">
        <v>3</v>
      </c>
      <c r="B17" s="21"/>
      <c r="C17" s="21"/>
      <c r="D17" s="115"/>
      <c r="E17" s="35"/>
      <c r="F17" s="35"/>
      <c r="G17" s="35"/>
      <c r="H17" s="113"/>
      <c r="I17" s="113"/>
      <c r="J17" s="113"/>
      <c r="K17" s="64">
        <f>(IF(R17&gt;11, (P17*H17),0)+IF(R17&lt;12, (P17*(I17+J17)),0))</f>
        <v>0</v>
      </c>
      <c r="L17" s="25"/>
      <c r="M17" s="25"/>
      <c r="N17" s="15" t="s">
        <v>19</v>
      </c>
      <c r="O17" s="161">
        <f t="shared" si="1"/>
        <v>0</v>
      </c>
      <c r="P17" s="66">
        <f t="shared" si="0"/>
        <v>0</v>
      </c>
      <c r="Q17" s="112"/>
      <c r="R17" s="139">
        <v>9</v>
      </c>
    </row>
    <row r="18" spans="1:18" ht="12" customHeight="1">
      <c r="A18" s="138">
        <v>4</v>
      </c>
      <c r="B18" s="21"/>
      <c r="C18" s="21"/>
      <c r="D18" s="115"/>
      <c r="E18" s="35"/>
      <c r="F18" s="35"/>
      <c r="G18" s="36"/>
      <c r="H18" s="113"/>
      <c r="I18" s="113"/>
      <c r="J18" s="113"/>
      <c r="K18" s="64">
        <f>(IF(R18&gt;11, (P18*H18),0)+IF(R18&lt;12, (P18*(I18+J18)),0))</f>
        <v>0</v>
      </c>
      <c r="L18" s="25"/>
      <c r="M18" s="25"/>
      <c r="N18" s="15" t="s">
        <v>19</v>
      </c>
      <c r="O18" s="161">
        <f t="shared" si="1"/>
        <v>0</v>
      </c>
      <c r="P18" s="66">
        <f t="shared" si="0"/>
        <v>0</v>
      </c>
      <c r="Q18" s="112"/>
      <c r="R18" s="139">
        <v>9</v>
      </c>
    </row>
    <row r="19" spans="1:18" ht="12" customHeight="1">
      <c r="A19" s="138">
        <v>5</v>
      </c>
      <c r="B19" s="21"/>
      <c r="C19" s="21"/>
      <c r="D19" s="115"/>
      <c r="E19" s="35"/>
      <c r="F19" s="35"/>
      <c r="G19" s="37"/>
      <c r="H19" s="113"/>
      <c r="I19" s="113"/>
      <c r="J19" s="113"/>
      <c r="K19" s="64">
        <f t="shared" ref="K19:K24" si="2">(IF(R19&gt;11, (P19*H19),0)+IF(R19&lt;12, (P19*(I19+J19)),0))</f>
        <v>0</v>
      </c>
      <c r="L19" s="25"/>
      <c r="M19" s="25"/>
      <c r="N19" s="15" t="s">
        <v>19</v>
      </c>
      <c r="O19" s="161">
        <f t="shared" si="1"/>
        <v>0</v>
      </c>
      <c r="P19" s="66">
        <f t="shared" si="0"/>
        <v>0</v>
      </c>
      <c r="Q19" s="112"/>
      <c r="R19" s="139">
        <v>9</v>
      </c>
    </row>
    <row r="20" spans="1:18" ht="12" customHeight="1">
      <c r="A20" s="138">
        <v>6</v>
      </c>
      <c r="B20" s="21"/>
      <c r="C20" s="21"/>
      <c r="D20" s="115"/>
      <c r="E20" s="35"/>
      <c r="F20" s="35"/>
      <c r="G20" s="37"/>
      <c r="H20" s="113"/>
      <c r="I20" s="113"/>
      <c r="J20" s="113"/>
      <c r="K20" s="64">
        <f t="shared" si="2"/>
        <v>0</v>
      </c>
      <c r="L20" s="25"/>
      <c r="M20" s="25"/>
      <c r="N20" s="15" t="s">
        <v>19</v>
      </c>
      <c r="O20" s="161">
        <f t="shared" si="1"/>
        <v>0</v>
      </c>
      <c r="P20" s="66">
        <f t="shared" si="0"/>
        <v>0</v>
      </c>
      <c r="Q20" s="112"/>
      <c r="R20" s="139">
        <v>9</v>
      </c>
    </row>
    <row r="21" spans="1:18" ht="12" customHeight="1">
      <c r="A21" s="138">
        <v>7</v>
      </c>
      <c r="B21" s="21"/>
      <c r="C21" s="21"/>
      <c r="D21" s="115"/>
      <c r="E21" s="35"/>
      <c r="F21" s="35"/>
      <c r="G21" s="37"/>
      <c r="H21" s="113"/>
      <c r="I21" s="113"/>
      <c r="J21" s="113"/>
      <c r="K21" s="64">
        <f t="shared" si="2"/>
        <v>0</v>
      </c>
      <c r="L21" s="25"/>
      <c r="M21" s="25"/>
      <c r="N21" s="15" t="s">
        <v>19</v>
      </c>
      <c r="O21" s="161">
        <f t="shared" si="1"/>
        <v>0</v>
      </c>
      <c r="P21" s="66">
        <f t="shared" si="0"/>
        <v>0</v>
      </c>
      <c r="Q21" s="112"/>
      <c r="R21" s="139">
        <v>9</v>
      </c>
    </row>
    <row r="22" spans="1:18" ht="12" customHeight="1">
      <c r="A22" s="138">
        <v>8</v>
      </c>
      <c r="B22" s="21"/>
      <c r="C22" s="21"/>
      <c r="D22" s="115"/>
      <c r="E22" s="35"/>
      <c r="F22" s="35"/>
      <c r="G22" s="37"/>
      <c r="H22" s="113"/>
      <c r="I22" s="113"/>
      <c r="J22" s="113"/>
      <c r="K22" s="64">
        <f t="shared" si="2"/>
        <v>0</v>
      </c>
      <c r="L22" s="25"/>
      <c r="M22" s="25"/>
      <c r="N22" s="15" t="s">
        <v>19</v>
      </c>
      <c r="O22" s="161">
        <f t="shared" si="1"/>
        <v>0</v>
      </c>
      <c r="P22" s="66">
        <f t="shared" si="0"/>
        <v>0</v>
      </c>
      <c r="Q22" s="112"/>
      <c r="R22" s="139">
        <v>9</v>
      </c>
    </row>
    <row r="23" spans="1:18" ht="12" customHeight="1">
      <c r="A23" s="138">
        <v>9</v>
      </c>
      <c r="B23" s="21"/>
      <c r="C23" s="21"/>
      <c r="D23" s="115"/>
      <c r="E23" s="35"/>
      <c r="F23" s="35"/>
      <c r="G23" s="37"/>
      <c r="H23" s="113"/>
      <c r="I23" s="113"/>
      <c r="J23" s="113"/>
      <c r="K23" s="64">
        <f t="shared" si="2"/>
        <v>0</v>
      </c>
      <c r="L23" s="25"/>
      <c r="M23" s="25"/>
      <c r="N23" s="15" t="s">
        <v>19</v>
      </c>
      <c r="O23" s="161">
        <f t="shared" si="1"/>
        <v>0</v>
      </c>
      <c r="P23" s="66">
        <f t="shared" si="0"/>
        <v>0</v>
      </c>
      <c r="Q23" s="112"/>
      <c r="R23" s="139">
        <v>9</v>
      </c>
    </row>
    <row r="24" spans="1:18" ht="12" customHeight="1">
      <c r="A24" s="138">
        <v>10</v>
      </c>
      <c r="B24" s="21"/>
      <c r="C24" s="21"/>
      <c r="D24" s="115"/>
      <c r="E24" s="35"/>
      <c r="F24" s="35"/>
      <c r="G24" s="37"/>
      <c r="H24" s="113"/>
      <c r="I24" s="113"/>
      <c r="J24" s="113"/>
      <c r="K24" s="64">
        <f t="shared" si="2"/>
        <v>0</v>
      </c>
      <c r="L24" s="25"/>
      <c r="M24" s="25"/>
      <c r="N24" s="15" t="s">
        <v>19</v>
      </c>
      <c r="O24" s="161">
        <f t="shared" si="1"/>
        <v>0</v>
      </c>
      <c r="P24" s="66">
        <f t="shared" si="0"/>
        <v>0</v>
      </c>
      <c r="Q24" s="112"/>
      <c r="R24" s="139">
        <v>9</v>
      </c>
    </row>
    <row r="25" spans="1:18" ht="12" customHeight="1">
      <c r="A25" s="138"/>
      <c r="B25" s="21"/>
      <c r="C25" s="21"/>
      <c r="D25" s="115" t="s">
        <v>275</v>
      </c>
      <c r="E25" s="35"/>
      <c r="F25" s="35"/>
      <c r="G25" s="37"/>
      <c r="H25" s="113"/>
      <c r="I25" s="222"/>
      <c r="J25" s="222"/>
      <c r="K25" s="64">
        <f>((H25)*P25)</f>
        <v>0</v>
      </c>
      <c r="L25" s="25"/>
      <c r="M25" s="25"/>
      <c r="O25" s="161" t="str">
        <f t="shared" si="1"/>
        <v>Postdoc</v>
      </c>
      <c r="P25" s="66">
        <f t="shared" ref="P25:P32" si="3">Q25/12</f>
        <v>0</v>
      </c>
      <c r="Q25" s="112"/>
    </row>
    <row r="26" spans="1:18" ht="12" customHeight="1">
      <c r="A26" s="138"/>
      <c r="B26" s="21"/>
      <c r="C26" s="21"/>
      <c r="D26" s="115" t="s">
        <v>275</v>
      </c>
      <c r="E26" s="35"/>
      <c r="F26" s="35"/>
      <c r="G26" s="38"/>
      <c r="H26" s="113"/>
      <c r="I26" s="222"/>
      <c r="J26" s="222"/>
      <c r="K26" s="64">
        <f>((H26)*P26)</f>
        <v>0</v>
      </c>
      <c r="L26" s="25"/>
      <c r="M26" s="25"/>
      <c r="O26" s="161" t="str">
        <f t="shared" si="1"/>
        <v>Postdoc</v>
      </c>
      <c r="P26" s="66">
        <f t="shared" si="3"/>
        <v>0</v>
      </c>
      <c r="Q26" s="112"/>
      <c r="R26" s="140"/>
    </row>
    <row r="27" spans="1:18" ht="12" customHeight="1">
      <c r="A27" s="138"/>
      <c r="B27" s="21"/>
      <c r="C27" s="21"/>
      <c r="D27" s="115" t="s">
        <v>275</v>
      </c>
      <c r="E27" s="35"/>
      <c r="F27" s="35"/>
      <c r="G27" s="37"/>
      <c r="H27" s="113"/>
      <c r="I27" s="222"/>
      <c r="J27" s="222"/>
      <c r="K27" s="64">
        <f>((H27)*P27)</f>
        <v>0</v>
      </c>
      <c r="L27" s="25"/>
      <c r="M27" s="25"/>
      <c r="O27" s="161" t="str">
        <f t="shared" si="1"/>
        <v>Postdoc</v>
      </c>
      <c r="P27" s="66">
        <f>Q27/12</f>
        <v>0</v>
      </c>
      <c r="Q27" s="112"/>
      <c r="R27" s="140"/>
    </row>
    <row r="28" spans="1:18" ht="12" customHeight="1" thickBot="1">
      <c r="A28" s="138"/>
      <c r="B28" s="21"/>
      <c r="C28" s="21"/>
      <c r="D28" s="115" t="s">
        <v>275</v>
      </c>
      <c r="E28" s="35"/>
      <c r="F28" s="35"/>
      <c r="G28" s="199"/>
      <c r="H28" s="265"/>
      <c r="I28" s="266"/>
      <c r="J28" s="266"/>
      <c r="K28" s="267">
        <f>((H28)*P28)</f>
        <v>0</v>
      </c>
      <c r="L28" s="25"/>
      <c r="M28" s="25"/>
      <c r="O28" s="161" t="str">
        <f t="shared" si="1"/>
        <v>Postdoc</v>
      </c>
      <c r="P28" s="66">
        <f>Q28/12</f>
        <v>0</v>
      </c>
      <c r="Q28" s="112"/>
      <c r="R28" s="140"/>
    </row>
    <row r="29" spans="1:18" ht="12" customHeight="1" thickBot="1">
      <c r="A29" s="202"/>
      <c r="B29" s="203"/>
      <c r="C29" s="40"/>
      <c r="D29" s="339" t="s">
        <v>240</v>
      </c>
      <c r="E29" s="38"/>
      <c r="F29" s="38"/>
      <c r="G29" s="38"/>
      <c r="H29" s="273">
        <f>SUM(H15:H28)</f>
        <v>0</v>
      </c>
      <c r="I29" s="274">
        <f>SUM(I15:I28)</f>
        <v>0</v>
      </c>
      <c r="J29" s="274">
        <f>SUM(J15:J28)</f>
        <v>0</v>
      </c>
      <c r="K29" s="275">
        <f>SUM(K15:K28)</f>
        <v>0</v>
      </c>
      <c r="L29" s="25"/>
      <c r="M29" s="25"/>
      <c r="O29" s="126" t="s">
        <v>6</v>
      </c>
      <c r="P29" s="66">
        <f t="shared" si="3"/>
        <v>0</v>
      </c>
      <c r="Q29" s="112"/>
      <c r="R29" s="140"/>
    </row>
    <row r="30" spans="1:18" ht="12" customHeight="1" thickBot="1">
      <c r="A30" s="200"/>
      <c r="B30" s="17"/>
      <c r="C30" s="201"/>
      <c r="E30" s="199"/>
      <c r="F30" s="199"/>
      <c r="G30" s="199"/>
      <c r="H30" s="160"/>
      <c r="I30" s="160"/>
      <c r="J30" s="276"/>
      <c r="L30" s="25"/>
      <c r="M30" s="25"/>
      <c r="O30" s="126" t="s">
        <v>6</v>
      </c>
      <c r="P30" s="66">
        <f t="shared" si="3"/>
        <v>0</v>
      </c>
      <c r="Q30" s="112"/>
      <c r="R30" s="140"/>
    </row>
    <row r="31" spans="1:18" ht="12" customHeight="1" thickBot="1">
      <c r="A31" s="301" t="s">
        <v>61</v>
      </c>
      <c r="B31" s="295" t="s">
        <v>250</v>
      </c>
      <c r="C31" s="296"/>
      <c r="D31" s="297"/>
      <c r="E31" s="297"/>
      <c r="F31" s="297"/>
      <c r="G31" s="297"/>
      <c r="H31" s="277"/>
      <c r="I31" s="277"/>
      <c r="J31" s="277"/>
      <c r="K31" s="278"/>
      <c r="L31" s="25"/>
      <c r="M31" s="25"/>
      <c r="O31" s="126" t="s">
        <v>244</v>
      </c>
      <c r="P31" s="66">
        <f t="shared" si="3"/>
        <v>0</v>
      </c>
      <c r="Q31" s="112"/>
      <c r="R31" s="140"/>
    </row>
    <row r="32" spans="1:18" ht="12" customHeight="1" thickBot="1">
      <c r="A32" s="200">
        <v>1</v>
      </c>
      <c r="B32" s="207"/>
      <c r="C32" s="185"/>
      <c r="D32" s="37" t="s">
        <v>242</v>
      </c>
      <c r="E32" s="199"/>
      <c r="F32" s="199"/>
      <c r="G32" s="199"/>
      <c r="H32" s="113"/>
      <c r="I32" s="256"/>
      <c r="J32" s="256"/>
      <c r="K32" s="204">
        <f>(P29*H32)*B32</f>
        <v>0</v>
      </c>
      <c r="L32" s="25"/>
      <c r="M32" s="25"/>
      <c r="O32" s="126" t="s">
        <v>16</v>
      </c>
      <c r="P32" s="66">
        <f t="shared" si="3"/>
        <v>0</v>
      </c>
      <c r="Q32" s="112"/>
      <c r="R32" s="140"/>
    </row>
    <row r="33" spans="1:19" ht="12" customHeight="1" thickBot="1">
      <c r="A33" s="138">
        <v>2</v>
      </c>
      <c r="B33" s="24"/>
      <c r="C33" s="21"/>
      <c r="D33" s="38" t="s">
        <v>242</v>
      </c>
      <c r="E33" s="35"/>
      <c r="F33" s="124"/>
      <c r="G33" s="124"/>
      <c r="H33" s="113"/>
      <c r="I33" s="222"/>
      <c r="J33" s="222"/>
      <c r="K33" s="64">
        <f>(P30*H33)*B33</f>
        <v>0</v>
      </c>
      <c r="L33" s="25"/>
      <c r="M33" s="25"/>
      <c r="R33" s="140"/>
    </row>
    <row r="34" spans="1:19" ht="12" customHeight="1">
      <c r="A34" s="138">
        <v>3</v>
      </c>
      <c r="B34" s="208"/>
      <c r="C34" s="21"/>
      <c r="D34" s="35" t="s">
        <v>246</v>
      </c>
      <c r="E34" s="35"/>
      <c r="F34" s="210">
        <f>Q31/12</f>
        <v>0</v>
      </c>
      <c r="G34" s="143" t="s">
        <v>10</v>
      </c>
      <c r="H34" s="113"/>
      <c r="I34" s="228"/>
      <c r="J34" s="228"/>
      <c r="K34" s="64">
        <f>B34*F34*H34</f>
        <v>0</v>
      </c>
      <c r="L34" s="25"/>
      <c r="M34" s="25"/>
    </row>
    <row r="35" spans="1:19" ht="12" customHeight="1">
      <c r="A35" s="138">
        <v>4</v>
      </c>
      <c r="B35" s="211"/>
      <c r="C35" s="40"/>
      <c r="D35" s="38" t="s">
        <v>245</v>
      </c>
      <c r="E35" s="38"/>
      <c r="F35" s="214"/>
      <c r="G35" s="36"/>
      <c r="H35" s="139"/>
      <c r="I35" s="209" t="s">
        <v>37</v>
      </c>
      <c r="J35" s="209"/>
      <c r="K35" s="64">
        <f>B35*(Rates!B19*Rates!B20)*H35</f>
        <v>0</v>
      </c>
      <c r="L35" s="25"/>
      <c r="M35" s="25"/>
      <c r="O35" s="25"/>
      <c r="P35" s="26" t="s">
        <v>65</v>
      </c>
      <c r="Q35" s="42"/>
    </row>
    <row r="36" spans="1:19" ht="12" customHeight="1">
      <c r="A36" s="149"/>
      <c r="B36" s="211"/>
      <c r="C36" s="40"/>
      <c r="D36" s="38" t="s">
        <v>263</v>
      </c>
      <c r="E36" s="212"/>
      <c r="F36" s="212"/>
      <c r="G36" s="213"/>
      <c r="H36" s="139"/>
      <c r="I36" s="209" t="s">
        <v>37</v>
      </c>
      <c r="J36" s="209"/>
      <c r="K36" s="64">
        <f>B36*(Rates!B19*Rates!B20)*H36</f>
        <v>0</v>
      </c>
      <c r="L36" s="25"/>
      <c r="M36" s="25"/>
      <c r="N36" s="15" t="s">
        <v>18</v>
      </c>
      <c r="O36" s="161">
        <f>D11</f>
        <v>0</v>
      </c>
      <c r="P36" s="64">
        <f>IF(R15&gt;11, (H15*Rates!B10+P15*H15*Rates!B4), ((I15*P15)*Rates!B4)+(I15*Rates!B9)+((J15*P15)*Rates!B4))</f>
        <v>0</v>
      </c>
    </row>
    <row r="37" spans="1:19" ht="12" customHeight="1" thickBot="1">
      <c r="A37" s="138">
        <v>5</v>
      </c>
      <c r="B37" s="207"/>
      <c r="C37" s="185"/>
      <c r="D37" s="37" t="s">
        <v>247</v>
      </c>
      <c r="E37" s="199"/>
      <c r="F37" s="199"/>
      <c r="G37" s="199"/>
      <c r="H37" s="113"/>
      <c r="I37" s="144" t="s">
        <v>17</v>
      </c>
      <c r="J37" s="144"/>
      <c r="K37" s="506">
        <f>Q32/12*B37*H37</f>
        <v>0</v>
      </c>
      <c r="L37" s="25"/>
      <c r="M37" s="25"/>
      <c r="N37" s="15" t="s">
        <v>19</v>
      </c>
      <c r="O37" s="161">
        <f t="shared" ref="O37:O45" si="4">D16</f>
        <v>0</v>
      </c>
      <c r="P37" s="64">
        <f>IF(R16&gt;11, (H16*Rates!B10+P16*H16*Rates!B4), ((I16*P16)*Rates!B4)+(I16*Rates!B9)+((J16*P16)*Rates!B4))</f>
        <v>0</v>
      </c>
      <c r="R37" s="145"/>
    </row>
    <row r="38" spans="1:19" ht="12" customHeight="1" thickBot="1">
      <c r="A38" s="141"/>
      <c r="B38" s="27"/>
      <c r="C38" s="21"/>
      <c r="D38" s="205" t="s">
        <v>74</v>
      </c>
      <c r="E38" s="206"/>
      <c r="F38" s="206"/>
      <c r="G38" s="35"/>
      <c r="H38" s="146"/>
      <c r="I38" s="147"/>
      <c r="J38" s="21"/>
      <c r="K38" s="279">
        <f>SUM(K29:K37)</f>
        <v>0</v>
      </c>
      <c r="L38" s="25"/>
      <c r="M38" s="25"/>
      <c r="N38" s="15" t="s">
        <v>19</v>
      </c>
      <c r="O38" s="161">
        <f t="shared" si="4"/>
        <v>0</v>
      </c>
      <c r="P38" s="64">
        <f>IF(R17&gt;11, (H17*Rates!B10+P17*H17*Rates!B4), ((I17*P17)*Rates!B4)+(I17*Rates!B9)+((J17*P17)*Rates!B4))</f>
        <v>0</v>
      </c>
      <c r="R38" s="145"/>
    </row>
    <row r="39" spans="1:19" ht="12" customHeight="1" thickBot="1">
      <c r="A39" s="311" t="s">
        <v>75</v>
      </c>
      <c r="B39" s="307" t="s">
        <v>243</v>
      </c>
      <c r="C39" s="307"/>
      <c r="D39" s="312"/>
      <c r="E39" s="122"/>
      <c r="F39" s="148"/>
      <c r="G39" s="148"/>
      <c r="H39" s="21"/>
      <c r="I39" s="147"/>
      <c r="J39" s="21"/>
      <c r="K39" s="506">
        <f>P56</f>
        <v>0</v>
      </c>
      <c r="L39" s="25"/>
      <c r="M39" s="25"/>
      <c r="N39" s="15" t="s">
        <v>19</v>
      </c>
      <c r="O39" s="161">
        <f t="shared" si="4"/>
        <v>0</v>
      </c>
      <c r="P39" s="64">
        <f>IF(R18&gt;11, (H18*Rates!B10+P18*H18*Rates!B4), ((I18*P18)*Rates!B4)+(I18*Rates!B9)+((J18*P18)*Rates!B4))</f>
        <v>0</v>
      </c>
      <c r="R39" s="145"/>
    </row>
    <row r="40" spans="1:19" ht="12" customHeight="1" thickBot="1">
      <c r="D40" s="318" t="s">
        <v>77</v>
      </c>
      <c r="E40" s="319"/>
      <c r="F40" s="320"/>
      <c r="G40" s="321"/>
      <c r="H40" s="321"/>
      <c r="I40" s="321"/>
      <c r="J40" s="40"/>
      <c r="K40" s="279">
        <f>SUM(K38:K39)</f>
        <v>0</v>
      </c>
      <c r="L40" s="25"/>
      <c r="M40" s="25"/>
      <c r="N40" s="15" t="s">
        <v>19</v>
      </c>
      <c r="O40" s="161">
        <f t="shared" si="4"/>
        <v>0</v>
      </c>
      <c r="P40" s="64">
        <f>IF(R19&gt;11, (H19*Rates!B10+P19*H19*Rates!B4), ((I19*P19)*Rates!B4)+(I19*Rates!B9)+((J19*P19)*Rates!B4))</f>
        <v>0</v>
      </c>
      <c r="R40" s="145"/>
    </row>
    <row r="41" spans="1:19" ht="12" customHeight="1" thickBot="1">
      <c r="A41" s="306" t="s">
        <v>78</v>
      </c>
      <c r="B41" s="307" t="s">
        <v>79</v>
      </c>
      <c r="C41" s="307"/>
      <c r="D41" s="309"/>
      <c r="E41" s="309"/>
      <c r="F41" s="309"/>
      <c r="G41" s="309"/>
      <c r="H41" s="310"/>
      <c r="I41" s="18"/>
      <c r="J41" s="15"/>
      <c r="K41" s="142"/>
      <c r="L41" s="25"/>
      <c r="M41" s="25"/>
      <c r="N41" s="15" t="s">
        <v>19</v>
      </c>
      <c r="O41" s="161">
        <f t="shared" si="4"/>
        <v>0</v>
      </c>
      <c r="P41" s="64">
        <f>IF(R20&gt;11, (H20*Rates!B10+P20*H20*Rates!B4), ((I20*P20)*Rates!B4)+(I20*Rates!B9)+((J20*P20)*Rates!B4))</f>
        <v>0</v>
      </c>
      <c r="R41" s="145"/>
    </row>
    <row r="42" spans="1:19" ht="12" customHeight="1">
      <c r="D42" s="17" t="s">
        <v>4</v>
      </c>
      <c r="E42" s="17"/>
      <c r="F42" s="17"/>
      <c r="G42" s="17" t="s">
        <v>5</v>
      </c>
      <c r="I42" s="18"/>
      <c r="J42" s="15"/>
      <c r="K42" s="142"/>
      <c r="L42" s="25"/>
      <c r="M42" s="25"/>
      <c r="N42" s="15" t="s">
        <v>19</v>
      </c>
      <c r="O42" s="161">
        <f t="shared" si="4"/>
        <v>0</v>
      </c>
      <c r="P42" s="64">
        <f>IF(R21&gt;11, (H21*Rates!B10+P21*H21*Rates!B4), ((I21*P21)*Rates!B4)+(I21*Rates!B9)+((J21*P21)*Rates!B4))</f>
        <v>0</v>
      </c>
      <c r="R42" s="145"/>
    </row>
    <row r="43" spans="1:19" ht="12" customHeight="1">
      <c r="D43" s="139"/>
      <c r="E43" s="17"/>
      <c r="F43" s="15"/>
      <c r="G43" s="112"/>
      <c r="H43" s="39" t="s">
        <v>3</v>
      </c>
      <c r="I43" s="18"/>
      <c r="J43" s="15"/>
      <c r="K43" s="142"/>
      <c r="L43" s="25"/>
      <c r="M43" s="25"/>
      <c r="N43" s="15" t="s">
        <v>19</v>
      </c>
      <c r="O43" s="161">
        <f t="shared" si="4"/>
        <v>0</v>
      </c>
      <c r="P43" s="64">
        <f>IF(R22&gt;11, (H22*Rates!B10+P22*H22*Rates!B4), ((I22*P22)*Rates!B4)+(I22*Rates!B9)+((J22*P22)*Rates!B4))</f>
        <v>0</v>
      </c>
      <c r="R43" s="145"/>
    </row>
    <row r="44" spans="1:19" ht="12" customHeight="1">
      <c r="D44" s="139"/>
      <c r="E44" s="27"/>
      <c r="F44" s="27"/>
      <c r="G44" s="112"/>
      <c r="H44" s="17"/>
      <c r="I44" s="17"/>
      <c r="J44" s="17"/>
      <c r="K44" s="142"/>
      <c r="L44" s="25"/>
      <c r="M44" s="25"/>
      <c r="N44" s="15" t="s">
        <v>19</v>
      </c>
      <c r="O44" s="161">
        <f t="shared" si="4"/>
        <v>0</v>
      </c>
      <c r="P44" s="64">
        <f>IF(R23&gt;11, (H23*Rates!B10+P23*H23*Rates!B4), ((I23*P23)*Rates!B4)+(I23*Rates!B9)+((J23*P23)*Rates!B4))</f>
        <v>0</v>
      </c>
      <c r="R44" s="145"/>
    </row>
    <row r="45" spans="1:19" ht="12" customHeight="1">
      <c r="D45" s="139"/>
      <c r="E45" s="27"/>
      <c r="F45" s="27"/>
      <c r="G45" s="112"/>
      <c r="H45" s="17"/>
      <c r="I45" s="17"/>
      <c r="J45" s="17"/>
      <c r="K45" s="142"/>
      <c r="L45" s="25"/>
      <c r="M45" s="25"/>
      <c r="N45" s="15" t="s">
        <v>19</v>
      </c>
      <c r="O45" s="161">
        <f t="shared" si="4"/>
        <v>0</v>
      </c>
      <c r="P45" s="64">
        <f>IF(R24&gt;11, (H24*Rates!B10+P24*H24*Rates!B4), ((I24*P24)*Rates!B4)+(I24*Rates!B9)+((J24*P24)*Rates!B4))</f>
        <v>0</v>
      </c>
      <c r="R45" s="145"/>
    </row>
    <row r="46" spans="1:19" ht="12" customHeight="1" thickBot="1">
      <c r="D46" s="139"/>
      <c r="E46" s="17"/>
      <c r="F46" s="17"/>
      <c r="G46" s="112"/>
      <c r="H46" s="17"/>
      <c r="I46" s="17"/>
      <c r="J46" s="17"/>
      <c r="K46" s="142"/>
      <c r="L46" s="25"/>
      <c r="M46" s="25"/>
      <c r="O46" s="161" t="str">
        <f>O25</f>
        <v>Postdoc</v>
      </c>
      <c r="P46" s="64">
        <f>(P25*H25)*Rates!B4+(H25*Rates!B10)</f>
        <v>0</v>
      </c>
      <c r="Q46" s="25"/>
    </row>
    <row r="47" spans="1:19" ht="12" customHeight="1" thickBot="1">
      <c r="B47" s="305" t="s">
        <v>80</v>
      </c>
      <c r="C47" s="185"/>
      <c r="D47" s="247"/>
      <c r="E47" s="19"/>
      <c r="F47" s="19"/>
      <c r="G47" s="151"/>
      <c r="H47" s="19"/>
      <c r="I47" s="19"/>
      <c r="J47" s="19"/>
      <c r="K47" s="280">
        <f>G43+G44+G45+G46</f>
        <v>0</v>
      </c>
      <c r="L47" s="25"/>
      <c r="M47" s="25"/>
      <c r="O47" s="161" t="str">
        <f>O26</f>
        <v>Postdoc</v>
      </c>
      <c r="P47" s="64">
        <f>(P26*H26)*Rates!B4+(H26*Rates!B10)</f>
        <v>0</v>
      </c>
      <c r="S47" s="197"/>
    </row>
    <row r="48" spans="1:19" ht="12" customHeight="1" thickBot="1">
      <c r="A48" s="306" t="s">
        <v>81</v>
      </c>
      <c r="B48" s="307" t="s">
        <v>82</v>
      </c>
      <c r="C48" s="307"/>
      <c r="D48" s="308"/>
      <c r="E48" s="38"/>
      <c r="F48" s="38" t="s">
        <v>83</v>
      </c>
      <c r="G48" s="150"/>
      <c r="H48" s="150"/>
      <c r="I48" s="10"/>
      <c r="J48" s="40"/>
      <c r="K48" s="152"/>
      <c r="L48" s="25"/>
      <c r="M48" s="25"/>
      <c r="O48" s="161" t="str">
        <f>O27</f>
        <v>Postdoc</v>
      </c>
      <c r="P48" s="64">
        <f>(P27*H27)*Rates!B4+(H27*Rates!B10)</f>
        <v>0</v>
      </c>
    </row>
    <row r="49" spans="1:21" ht="12" customHeight="1">
      <c r="D49" s="27"/>
      <c r="E49" s="27"/>
      <c r="F49" s="37" t="s">
        <v>84</v>
      </c>
      <c r="G49" s="37"/>
      <c r="H49" s="19"/>
      <c r="I49" s="19"/>
      <c r="J49" s="19"/>
      <c r="K49" s="152"/>
      <c r="L49" s="25"/>
      <c r="M49" s="25"/>
      <c r="O49" s="161" t="str">
        <f>O28</f>
        <v>Postdoc</v>
      </c>
      <c r="P49" s="64">
        <f>(P28*H28)*Rates!B4+(H28*Rates!B10)</f>
        <v>0</v>
      </c>
    </row>
    <row r="50" spans="1:21" ht="12" customHeight="1" thickBot="1">
      <c r="D50" s="27"/>
      <c r="E50" s="27"/>
      <c r="F50" s="27"/>
      <c r="G50" s="27"/>
      <c r="H50" s="17"/>
      <c r="I50" s="17"/>
      <c r="J50" s="17"/>
      <c r="K50" s="153"/>
      <c r="L50" s="25"/>
      <c r="M50" s="25"/>
      <c r="O50" s="126" t="s">
        <v>6</v>
      </c>
      <c r="P50" s="64">
        <f>(K32*Rates!B4)+(H32*Rates!B10)*B32</f>
        <v>0</v>
      </c>
    </row>
    <row r="51" spans="1:21" ht="12" customHeight="1" thickBot="1">
      <c r="B51" s="305" t="s">
        <v>85</v>
      </c>
      <c r="C51" s="185"/>
      <c r="D51" s="199"/>
      <c r="E51" s="37"/>
      <c r="F51" s="10"/>
      <c r="G51" s="37"/>
      <c r="H51" s="10"/>
      <c r="I51" s="19"/>
      <c r="J51" s="19"/>
      <c r="K51" s="280">
        <f>SUM(K48:K49)</f>
        <v>0</v>
      </c>
      <c r="L51" s="25"/>
      <c r="M51" s="25"/>
      <c r="O51" s="126" t="s">
        <v>6</v>
      </c>
      <c r="P51" s="64">
        <f>(K33*Rates!B4)+(H33*Rates!B10)*B33</f>
        <v>0</v>
      </c>
    </row>
    <row r="52" spans="1:21" ht="12" customHeight="1" thickBot="1">
      <c r="A52" s="306" t="s">
        <v>86</v>
      </c>
      <c r="B52" s="307" t="s">
        <v>87</v>
      </c>
      <c r="C52" s="307"/>
      <c r="D52" s="312"/>
      <c r="E52" s="17"/>
      <c r="F52" s="17"/>
      <c r="G52" s="17"/>
      <c r="H52" s="17"/>
      <c r="I52" s="17"/>
      <c r="J52" s="17"/>
      <c r="K52" s="142"/>
      <c r="L52" s="25"/>
      <c r="M52" s="25"/>
      <c r="O52" s="126" t="s">
        <v>244</v>
      </c>
      <c r="P52" s="64">
        <f>(K34*Rates!B5)</f>
        <v>0</v>
      </c>
    </row>
    <row r="53" spans="1:21" ht="12" customHeight="1">
      <c r="B53" s="154">
        <v>1</v>
      </c>
      <c r="C53" s="15" t="s">
        <v>88</v>
      </c>
      <c r="D53" s="17"/>
      <c r="E53" s="17"/>
      <c r="F53" s="155"/>
      <c r="G53" s="17"/>
      <c r="I53" s="18"/>
      <c r="J53" s="15"/>
      <c r="K53" s="152"/>
      <c r="L53" s="25"/>
      <c r="M53" s="25"/>
      <c r="O53" s="126" t="s">
        <v>251</v>
      </c>
      <c r="P53" s="64">
        <f>(K35*Rates!B8)</f>
        <v>0</v>
      </c>
    </row>
    <row r="54" spans="1:21" ht="12" customHeight="1">
      <c r="B54" s="154">
        <v>2</v>
      </c>
      <c r="C54" s="15" t="s">
        <v>89</v>
      </c>
      <c r="D54" s="17"/>
      <c r="E54" s="17"/>
      <c r="F54" s="155"/>
      <c r="G54" s="17"/>
      <c r="I54" s="18"/>
      <c r="J54" s="15"/>
      <c r="K54" s="152"/>
      <c r="L54" s="25"/>
      <c r="M54" s="25"/>
      <c r="O54" s="126" t="s">
        <v>248</v>
      </c>
      <c r="P54" s="64">
        <f>(K36*Rates!B7)</f>
        <v>0</v>
      </c>
    </row>
    <row r="55" spans="1:21" ht="12" customHeight="1" thickBot="1">
      <c r="B55" s="154">
        <v>3</v>
      </c>
      <c r="C55" s="15" t="s">
        <v>90</v>
      </c>
      <c r="D55" s="27"/>
      <c r="E55" s="27"/>
      <c r="F55" s="155"/>
      <c r="G55" s="27"/>
      <c r="I55" s="18"/>
      <c r="J55" s="15"/>
      <c r="K55" s="152"/>
      <c r="L55" s="25"/>
      <c r="M55" s="25"/>
      <c r="O55" s="15" t="s">
        <v>16</v>
      </c>
      <c r="P55" s="267">
        <f>(K37*Rates!B4)+(H37*Rates!B10)*B37</f>
        <v>0</v>
      </c>
    </row>
    <row r="56" spans="1:21" ht="12" customHeight="1" thickBot="1">
      <c r="B56" s="154">
        <v>4</v>
      </c>
      <c r="C56" s="15" t="s">
        <v>91</v>
      </c>
      <c r="D56" s="27"/>
      <c r="E56" s="27"/>
      <c r="F56" s="155"/>
      <c r="G56" s="27"/>
      <c r="I56" s="18"/>
      <c r="J56" s="15"/>
      <c r="K56" s="281"/>
      <c r="L56" s="25"/>
      <c r="M56" s="25"/>
      <c r="O56" s="156" t="s">
        <v>11</v>
      </c>
      <c r="P56" s="282">
        <f>SUM(P36:P55)</f>
        <v>0</v>
      </c>
    </row>
    <row r="57" spans="1:21" ht="12" customHeight="1" thickBot="1">
      <c r="A57" s="121"/>
      <c r="B57" s="20" t="s">
        <v>277</v>
      </c>
      <c r="C57" s="21"/>
      <c r="D57" s="35"/>
      <c r="E57" s="23"/>
      <c r="F57" s="38"/>
      <c r="G57" s="38" t="s">
        <v>92</v>
      </c>
      <c r="H57" s="40"/>
      <c r="I57" s="41"/>
      <c r="J57" s="40"/>
      <c r="K57" s="280">
        <f>SUM(K53:K56)</f>
        <v>0</v>
      </c>
      <c r="L57" s="25"/>
      <c r="M57" s="25"/>
    </row>
    <row r="58" spans="1:21" ht="12" customHeight="1" thickBot="1">
      <c r="A58" s="306" t="s">
        <v>93</v>
      </c>
      <c r="B58" s="307" t="s">
        <v>94</v>
      </c>
      <c r="C58" s="307"/>
      <c r="D58" s="308"/>
      <c r="E58" s="38"/>
      <c r="F58" s="38"/>
      <c r="G58" s="38"/>
      <c r="H58" s="40"/>
      <c r="I58" s="41"/>
      <c r="J58" s="40"/>
      <c r="K58" s="142"/>
      <c r="L58" s="25"/>
      <c r="M58" s="25"/>
    </row>
    <row r="59" spans="1:21" ht="12" customHeight="1">
      <c r="A59" s="9"/>
      <c r="B59" s="313">
        <v>1</v>
      </c>
      <c r="C59" s="10" t="s">
        <v>15</v>
      </c>
      <c r="D59" s="37"/>
      <c r="E59" s="38"/>
      <c r="F59" s="38"/>
      <c r="G59" s="38"/>
      <c r="H59" s="40"/>
      <c r="I59" s="41"/>
      <c r="J59" s="40"/>
      <c r="K59" s="152"/>
      <c r="L59" s="25"/>
      <c r="M59" s="25"/>
      <c r="O59" s="251"/>
      <c r="P59" s="42"/>
      <c r="Q59" s="42"/>
      <c r="R59" s="42"/>
      <c r="S59" s="42"/>
      <c r="T59" s="42"/>
      <c r="U59" s="42"/>
    </row>
    <row r="60" spans="1:21" ht="12" customHeight="1" thickBot="1">
      <c r="A60" s="149"/>
      <c r="B60" s="157">
        <v>2</v>
      </c>
      <c r="C60" s="40" t="s">
        <v>95</v>
      </c>
      <c r="D60" s="38"/>
      <c r="E60" s="38"/>
      <c r="F60" s="38"/>
      <c r="G60" s="38"/>
      <c r="H60" s="40"/>
      <c r="I60" s="41"/>
      <c r="J60" s="40"/>
      <c r="K60" s="152"/>
      <c r="L60" s="25"/>
      <c r="M60" s="25"/>
      <c r="O60" s="481" t="s">
        <v>256</v>
      </c>
      <c r="P60" s="482" t="s">
        <v>255</v>
      </c>
      <c r="Q60" s="482" t="s">
        <v>257</v>
      </c>
      <c r="R60" s="482" t="s">
        <v>258</v>
      </c>
      <c r="S60" s="482" t="s">
        <v>259</v>
      </c>
      <c r="T60" s="482" t="s">
        <v>260</v>
      </c>
      <c r="U60" s="482" t="s">
        <v>261</v>
      </c>
    </row>
    <row r="61" spans="1:21" ht="12" customHeight="1" thickTop="1">
      <c r="A61" s="149"/>
      <c r="B61" s="157">
        <v>3</v>
      </c>
      <c r="C61" s="40" t="s">
        <v>96</v>
      </c>
      <c r="D61" s="38"/>
      <c r="E61" s="38"/>
      <c r="F61" s="38"/>
      <c r="G61" s="38"/>
      <c r="H61" s="40"/>
      <c r="I61" s="41"/>
      <c r="J61" s="40"/>
      <c r="K61" s="152"/>
      <c r="L61" s="25"/>
      <c r="M61" s="25"/>
      <c r="P61" s="186" t="s">
        <v>227</v>
      </c>
      <c r="Q61" s="186" t="s">
        <v>228</v>
      </c>
      <c r="R61" s="186" t="s">
        <v>229</v>
      </c>
      <c r="S61" s="186" t="s">
        <v>230</v>
      </c>
      <c r="T61" s="186" t="s">
        <v>231</v>
      </c>
      <c r="U61" s="15" t="s">
        <v>219</v>
      </c>
    </row>
    <row r="62" spans="1:21" ht="12" customHeight="1">
      <c r="A62" s="149"/>
      <c r="B62" s="157">
        <v>4</v>
      </c>
      <c r="C62" s="40" t="s">
        <v>153</v>
      </c>
      <c r="D62" s="38"/>
      <c r="E62" s="38"/>
      <c r="F62" s="38"/>
      <c r="G62" s="38"/>
      <c r="H62" s="40"/>
      <c r="I62" s="41"/>
      <c r="J62" s="40"/>
      <c r="K62" s="152"/>
      <c r="L62" s="25"/>
      <c r="M62" s="25"/>
      <c r="N62" s="494">
        <v>62</v>
      </c>
      <c r="O62" s="483" t="s">
        <v>226</v>
      </c>
      <c r="P62" s="286"/>
      <c r="Q62" s="286"/>
      <c r="R62" s="286"/>
      <c r="S62" s="286"/>
      <c r="T62" s="202"/>
      <c r="U62" s="359">
        <f>SUM(U63:U64)</f>
        <v>0</v>
      </c>
    </row>
    <row r="63" spans="1:21" ht="12" customHeight="1">
      <c r="A63" s="149"/>
      <c r="B63" s="157">
        <v>5</v>
      </c>
      <c r="C63" s="40" t="s">
        <v>272</v>
      </c>
      <c r="D63" s="38"/>
      <c r="E63" s="38"/>
      <c r="F63" s="38" t="s">
        <v>269</v>
      </c>
      <c r="G63" s="38"/>
      <c r="H63" s="40"/>
      <c r="I63" s="41"/>
      <c r="J63" s="40"/>
      <c r="K63" s="174">
        <f>U67</f>
        <v>0</v>
      </c>
      <c r="L63" s="25"/>
      <c r="M63" s="25"/>
      <c r="N63" s="494">
        <v>63</v>
      </c>
      <c r="O63" s="484" t="s">
        <v>147</v>
      </c>
      <c r="P63" s="177"/>
      <c r="Q63" s="177"/>
      <c r="R63" s="178"/>
      <c r="S63" s="178"/>
      <c r="T63" s="178"/>
      <c r="U63" s="175">
        <f>SUM(P63:T63)</f>
        <v>0</v>
      </c>
    </row>
    <row r="64" spans="1:21" ht="12" customHeight="1">
      <c r="A64" s="149"/>
      <c r="B64" s="157"/>
      <c r="C64" s="40" t="s">
        <v>122</v>
      </c>
      <c r="D64" s="38"/>
      <c r="E64" s="38"/>
      <c r="F64" s="38" t="s">
        <v>270</v>
      </c>
      <c r="G64" s="38"/>
      <c r="H64" s="40"/>
      <c r="I64" s="41"/>
      <c r="J64" s="40"/>
      <c r="K64" s="174">
        <f>U68</f>
        <v>0</v>
      </c>
      <c r="L64" s="25"/>
      <c r="M64" s="25"/>
      <c r="N64" s="494">
        <v>64</v>
      </c>
      <c r="O64" s="484" t="s">
        <v>279</v>
      </c>
      <c r="P64" s="177"/>
      <c r="Q64" s="177"/>
      <c r="R64" s="178"/>
      <c r="S64" s="178"/>
      <c r="T64" s="178"/>
      <c r="U64" s="175">
        <f>SUM(P64:T64)</f>
        <v>0</v>
      </c>
    </row>
    <row r="65" spans="1:21" ht="12" customHeight="1">
      <c r="A65" s="149"/>
      <c r="B65" s="157"/>
      <c r="C65" s="40" t="s">
        <v>124</v>
      </c>
      <c r="D65" s="38"/>
      <c r="E65" s="38"/>
      <c r="F65" s="38"/>
      <c r="G65" s="38"/>
      <c r="H65" s="40"/>
      <c r="I65" s="41"/>
      <c r="J65" s="40"/>
      <c r="K65" s="67">
        <f>K63+K64</f>
        <v>0</v>
      </c>
      <c r="L65" s="25"/>
      <c r="M65" s="25"/>
      <c r="N65" s="494">
        <v>65</v>
      </c>
      <c r="O65" s="484" t="s">
        <v>143</v>
      </c>
      <c r="P65" s="179">
        <f>SUM(P63:P64)</f>
        <v>0</v>
      </c>
      <c r="Q65" s="179">
        <f t="shared" ref="Q65:T65" si="5">SUM(Q63:Q64)</f>
        <v>0</v>
      </c>
      <c r="R65" s="179">
        <f t="shared" si="5"/>
        <v>0</v>
      </c>
      <c r="S65" s="179">
        <f t="shared" si="5"/>
        <v>0</v>
      </c>
      <c r="T65" s="358">
        <f t="shared" si="5"/>
        <v>0</v>
      </c>
      <c r="U65" s="175">
        <f>SUM(P65:T65)</f>
        <v>0</v>
      </c>
    </row>
    <row r="66" spans="1:21" ht="12" customHeight="1">
      <c r="A66" s="149"/>
      <c r="B66" s="157">
        <v>6</v>
      </c>
      <c r="C66" s="40" t="s">
        <v>1</v>
      </c>
      <c r="D66" s="38"/>
      <c r="E66" s="38"/>
      <c r="F66" s="38"/>
      <c r="G66" s="38"/>
      <c r="H66" s="40"/>
      <c r="I66" s="41"/>
      <c r="J66" s="40"/>
      <c r="K66" s="152"/>
      <c r="L66" s="25"/>
      <c r="M66" s="25"/>
      <c r="N66" s="494">
        <v>66</v>
      </c>
      <c r="P66" s="18"/>
      <c r="Q66" s="18"/>
      <c r="R66" s="18"/>
      <c r="S66" s="18"/>
      <c r="T66" s="18"/>
      <c r="U66" s="287" t="s">
        <v>233</v>
      </c>
    </row>
    <row r="67" spans="1:21" ht="12" customHeight="1">
      <c r="A67" s="149"/>
      <c r="B67" s="157">
        <v>7</v>
      </c>
      <c r="C67" s="40" t="s">
        <v>114</v>
      </c>
      <c r="D67" s="38"/>
      <c r="E67" s="38"/>
      <c r="F67" s="29" t="s">
        <v>39</v>
      </c>
      <c r="G67" s="38"/>
      <c r="H67" s="40"/>
      <c r="I67" s="41"/>
      <c r="J67" s="40"/>
      <c r="K67" s="64">
        <f>IF(H34&gt;0,Rates!C12*B34,0)+IF(I34&gt;0,Rates!B12*'YR 1'!B34,0)+IF('YR 1'!J34&gt;0,Rates!D12*'YR 1'!B34,0)</f>
        <v>0</v>
      </c>
      <c r="L67" s="25"/>
      <c r="M67" s="25"/>
      <c r="N67" s="494">
        <v>67</v>
      </c>
      <c r="O67" s="483" t="s">
        <v>220</v>
      </c>
      <c r="P67" s="285">
        <f>IF(P65&lt;25000,P65,25000)</f>
        <v>0</v>
      </c>
      <c r="Q67" s="285">
        <f t="shared" ref="Q67:T67" si="6">IF(Q65&lt;25000,Q65, 25000)</f>
        <v>0</v>
      </c>
      <c r="R67" s="285">
        <f t="shared" si="6"/>
        <v>0</v>
      </c>
      <c r="S67" s="285">
        <f t="shared" si="6"/>
        <v>0</v>
      </c>
      <c r="T67" s="285">
        <f t="shared" si="6"/>
        <v>0</v>
      </c>
      <c r="U67" s="176">
        <f>SUM(P67:T67)</f>
        <v>0</v>
      </c>
    </row>
    <row r="68" spans="1:21" ht="12" customHeight="1" thickBot="1">
      <c r="A68" s="121"/>
      <c r="B68" s="21"/>
      <c r="C68" s="21" t="s">
        <v>97</v>
      </c>
      <c r="D68" s="35"/>
      <c r="E68" s="35"/>
      <c r="F68" s="35"/>
      <c r="G68" s="38"/>
      <c r="H68" s="40"/>
      <c r="I68" s="41"/>
      <c r="J68" s="40"/>
      <c r="K68" s="210">
        <f>SUM(K59+K60+K61+K62+K63+K64+K66+K67)</f>
        <v>0</v>
      </c>
      <c r="L68" s="25"/>
      <c r="M68" s="25"/>
      <c r="N68" s="494">
        <v>68</v>
      </c>
      <c r="O68" s="483" t="s">
        <v>162</v>
      </c>
      <c r="P68" s="171">
        <f>P65-P67</f>
        <v>0</v>
      </c>
      <c r="Q68" s="171">
        <f>Q65-Q67</f>
        <v>0</v>
      </c>
      <c r="R68" s="180">
        <f>R65-R67</f>
        <v>0</v>
      </c>
      <c r="S68" s="180">
        <f t="shared" ref="S68:T68" si="7">S65-S67</f>
        <v>0</v>
      </c>
      <c r="T68" s="180">
        <f t="shared" si="7"/>
        <v>0</v>
      </c>
      <c r="U68" s="176">
        <f>SUM(P68:T68)</f>
        <v>0</v>
      </c>
    </row>
    <row r="69" spans="1:21" ht="12" customHeight="1" thickBot="1">
      <c r="A69" s="306" t="s">
        <v>98</v>
      </c>
      <c r="B69" s="307" t="s">
        <v>99</v>
      </c>
      <c r="C69" s="307"/>
      <c r="D69" s="309"/>
      <c r="E69" s="309"/>
      <c r="F69" s="312"/>
      <c r="G69" s="150"/>
      <c r="H69" s="40"/>
      <c r="I69" s="41"/>
      <c r="J69" s="40"/>
      <c r="K69" s="280">
        <f>SUM(K68+K57+K51+K47+K40)</f>
        <v>0</v>
      </c>
      <c r="L69" s="25"/>
      <c r="M69" s="25"/>
      <c r="P69" s="284">
        <f>SUM(P67:P68)</f>
        <v>0</v>
      </c>
      <c r="Q69" s="284">
        <f t="shared" ref="Q69:T69" si="8">SUM(Q67:Q68)</f>
        <v>0</v>
      </c>
      <c r="R69" s="284">
        <f t="shared" si="8"/>
        <v>0</v>
      </c>
      <c r="S69" s="284">
        <f t="shared" si="8"/>
        <v>0</v>
      </c>
      <c r="T69" s="284">
        <f t="shared" si="8"/>
        <v>0</v>
      </c>
      <c r="U69" s="284">
        <f>SUM(U67:U68)</f>
        <v>0</v>
      </c>
    </row>
    <row r="70" spans="1:21" ht="12" customHeight="1">
      <c r="A70" s="28" t="s">
        <v>100</v>
      </c>
      <c r="B70" s="15" t="s">
        <v>101</v>
      </c>
      <c r="D70" s="17"/>
      <c r="E70" s="17"/>
      <c r="F70" s="17"/>
      <c r="G70" s="42"/>
      <c r="H70" s="43"/>
      <c r="J70" s="15"/>
      <c r="K70" s="153"/>
      <c r="L70" s="25"/>
      <c r="M70" s="25"/>
    </row>
    <row r="71" spans="1:21" ht="12" customHeight="1">
      <c r="D71" s="162">
        <f>Rates!B22</f>
        <v>0.49</v>
      </c>
      <c r="E71" s="17"/>
      <c r="F71" s="68">
        <f>IF(M71=1,K69-K47-K67-K64, K69-K47-K57-K67-K64)</f>
        <v>0</v>
      </c>
      <c r="G71" s="26"/>
      <c r="H71" s="44"/>
      <c r="J71" s="15"/>
      <c r="K71" s="64">
        <f>F71*Rates!B22</f>
        <v>0</v>
      </c>
      <c r="L71" s="25"/>
      <c r="M71" s="495"/>
    </row>
    <row r="72" spans="1:21" ht="12" customHeight="1" thickBot="1">
      <c r="B72" s="39" t="s">
        <v>102</v>
      </c>
      <c r="D72" s="17"/>
      <c r="E72" s="17"/>
      <c r="F72" s="27"/>
      <c r="G72" s="158"/>
      <c r="H72" s="25"/>
      <c r="J72" s="15"/>
      <c r="K72" s="64">
        <f>K71</f>
        <v>0</v>
      </c>
      <c r="L72" s="25"/>
      <c r="M72" s="25"/>
    </row>
    <row r="73" spans="1:21" ht="12" customHeight="1" thickBot="1">
      <c r="A73" s="314" t="s">
        <v>103</v>
      </c>
      <c r="B73" s="315" t="s">
        <v>104</v>
      </c>
      <c r="C73" s="315"/>
      <c r="D73" s="316"/>
      <c r="E73" s="316"/>
      <c r="F73" s="317"/>
      <c r="G73" s="122"/>
      <c r="H73" s="21"/>
      <c r="I73" s="41"/>
      <c r="J73" s="40"/>
      <c r="K73" s="67">
        <f>K72+K69</f>
        <v>0</v>
      </c>
      <c r="L73" s="25"/>
      <c r="M73" s="25"/>
    </row>
    <row r="74" spans="1:21" ht="12" customHeight="1" thickBot="1">
      <c r="A74" s="306" t="s">
        <v>105</v>
      </c>
      <c r="B74" s="307" t="s">
        <v>106</v>
      </c>
      <c r="C74" s="307"/>
      <c r="D74" s="309"/>
      <c r="E74" s="309"/>
      <c r="F74" s="309"/>
      <c r="G74" s="309"/>
      <c r="H74" s="310"/>
      <c r="I74" s="41"/>
      <c r="J74" s="40"/>
      <c r="K74" s="283"/>
      <c r="L74" s="25"/>
      <c r="M74" s="25"/>
      <c r="O74" s="546" t="s">
        <v>159</v>
      </c>
      <c r="P74" s="546"/>
    </row>
    <row r="75" spans="1:21" ht="12" customHeight="1" thickBot="1">
      <c r="A75" s="306" t="s">
        <v>107</v>
      </c>
      <c r="B75" s="307" t="s">
        <v>108</v>
      </c>
      <c r="C75" s="307"/>
      <c r="D75" s="312"/>
      <c r="E75" s="19"/>
      <c r="F75" s="19"/>
      <c r="G75" s="19"/>
      <c r="H75" s="10"/>
      <c r="I75" s="41"/>
      <c r="J75" s="40"/>
      <c r="K75" s="280">
        <f>K73-K74</f>
        <v>0</v>
      </c>
      <c r="L75" s="25"/>
      <c r="M75" s="25"/>
      <c r="O75" s="216" t="s">
        <v>156</v>
      </c>
      <c r="P75" s="217"/>
    </row>
    <row r="76" spans="1:21" ht="12" customHeight="1">
      <c r="A76" s="15"/>
      <c r="K76" s="15"/>
      <c r="O76" s="216" t="s">
        <v>160</v>
      </c>
      <c r="P76" s="218">
        <f>U64</f>
        <v>0</v>
      </c>
    </row>
    <row r="77" spans="1:21" ht="12" customHeight="1" thickBot="1">
      <c r="A77" s="15"/>
      <c r="K77" s="15"/>
      <c r="O77" s="216" t="s">
        <v>217</v>
      </c>
      <c r="P77" s="218">
        <f>P75+P76</f>
        <v>0</v>
      </c>
    </row>
    <row r="78" spans="1:21" ht="12" customHeight="1" thickBot="1">
      <c r="A78" s="15"/>
      <c r="G78" s="532" t="s">
        <v>151</v>
      </c>
      <c r="H78" s="533"/>
      <c r="I78" s="533"/>
      <c r="J78" s="534"/>
      <c r="K78" s="215">
        <f>SUM(K69-U64)</f>
        <v>0</v>
      </c>
      <c r="O78" s="219" t="s">
        <v>218</v>
      </c>
      <c r="P78" s="220">
        <f>P77-K47-K67-K64-K57</f>
        <v>0</v>
      </c>
    </row>
    <row r="79" spans="1:21" ht="12" customHeight="1">
      <c r="A79" s="15"/>
      <c r="J79" s="155" t="s">
        <v>142</v>
      </c>
      <c r="K79" s="15"/>
      <c r="O79" s="216" t="s">
        <v>157</v>
      </c>
      <c r="P79" s="218">
        <f>P78*0.49</f>
        <v>0</v>
      </c>
    </row>
    <row r="80" spans="1:21" ht="12" customHeight="1">
      <c r="A80" s="15"/>
      <c r="K80" s="15"/>
      <c r="O80" s="216" t="s">
        <v>158</v>
      </c>
      <c r="P80" s="218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</row>
    <row r="85" spans="1:15" ht="12" customHeight="1">
      <c r="A85" s="15"/>
      <c r="K85" s="15"/>
    </row>
    <row r="86" spans="1:15" ht="12" customHeight="1">
      <c r="A86" s="15"/>
      <c r="J86" s="15"/>
      <c r="K86" s="126"/>
      <c r="O86" s="15"/>
    </row>
    <row r="87" spans="1:15" ht="12" customHeight="1">
      <c r="A87" s="15"/>
      <c r="J87" s="15"/>
      <c r="K87" s="126"/>
      <c r="O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  <c r="O93" s="15"/>
    </row>
    <row r="94" spans="1:15" ht="12" customHeight="1">
      <c r="A94" s="15"/>
      <c r="K94" s="15"/>
    </row>
    <row r="95" spans="1:15" ht="12" customHeight="1">
      <c r="A95" s="15"/>
      <c r="K95" s="15"/>
    </row>
    <row r="96" spans="1:15" ht="12" customHeight="1">
      <c r="A96" s="15"/>
      <c r="K96" s="15"/>
    </row>
    <row r="97" spans="1:11" ht="12" customHeight="1">
      <c r="A97" s="15"/>
      <c r="K97" s="15"/>
    </row>
    <row r="98" spans="1:11" ht="12" customHeight="1">
      <c r="A98" s="15"/>
      <c r="K98" s="15"/>
    </row>
    <row r="99" spans="1:11" ht="12" customHeight="1">
      <c r="A99" s="15"/>
      <c r="K99" s="15"/>
    </row>
    <row r="100" spans="1:11" ht="12" customHeight="1">
      <c r="A100" s="15"/>
      <c r="K100" s="15"/>
    </row>
    <row r="101" spans="1:11" ht="12" customHeight="1">
      <c r="A101" s="15"/>
      <c r="K101" s="15"/>
    </row>
    <row r="102" spans="1:11" ht="12" customHeight="1">
      <c r="A102" s="15"/>
      <c r="K102" s="15"/>
    </row>
    <row r="103" spans="1:11" ht="12" customHeight="1">
      <c r="A103" s="15"/>
      <c r="K103" s="15"/>
    </row>
    <row r="104" spans="1:11" ht="12" customHeight="1">
      <c r="A104" s="15"/>
      <c r="K104" s="15"/>
    </row>
    <row r="105" spans="1:11" ht="12" customHeight="1">
      <c r="A105" s="15"/>
      <c r="K105" s="15"/>
    </row>
    <row r="106" spans="1:11" ht="12" customHeight="1">
      <c r="A106" s="15"/>
      <c r="K106" s="15"/>
    </row>
    <row r="107" spans="1:11" ht="12" customHeight="1">
      <c r="A107" s="15"/>
      <c r="K107" s="15"/>
    </row>
    <row r="108" spans="1:11" ht="12" customHeight="1">
      <c r="A108" s="15"/>
      <c r="K108" s="15"/>
    </row>
    <row r="109" spans="1:11" ht="12" customHeight="1">
      <c r="A109" s="15"/>
      <c r="K109" s="15"/>
    </row>
    <row r="110" spans="1:11" ht="12" customHeight="1">
      <c r="A110" s="15"/>
      <c r="K110" s="15"/>
    </row>
    <row r="111" spans="1:11" ht="12" customHeight="1">
      <c r="A111" s="15"/>
      <c r="K111" s="15"/>
    </row>
    <row r="112" spans="1:11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9"/>
      <c r="E129" s="119"/>
      <c r="F129" s="119"/>
      <c r="J129" s="25"/>
      <c r="O129" s="126"/>
    </row>
    <row r="130" spans="4:15" s="15" customFormat="1" ht="12" customHeight="1">
      <c r="D130" s="119"/>
      <c r="E130" s="119"/>
      <c r="F130" s="119"/>
      <c r="J130" s="25"/>
      <c r="O130" s="126"/>
    </row>
    <row r="131" spans="4:15" s="15" customFormat="1" ht="12" customHeight="1">
      <c r="D131" s="119"/>
      <c r="E131" s="119"/>
      <c r="F131" s="119"/>
      <c r="J131" s="25"/>
      <c r="O131" s="126"/>
    </row>
    <row r="132" spans="4:15" s="15" customFormat="1" ht="12" customHeight="1">
      <c r="D132" s="119"/>
      <c r="E132" s="119"/>
      <c r="F132" s="119"/>
      <c r="J132" s="25"/>
      <c r="O132" s="126"/>
    </row>
    <row r="133" spans="4:15" s="15" customFormat="1" ht="12" customHeight="1">
      <c r="D133" s="119"/>
      <c r="E133" s="119"/>
      <c r="F133" s="119"/>
      <c r="J133" s="25"/>
      <c r="O133" s="126"/>
    </row>
    <row r="134" spans="4:15" s="15" customFormat="1" ht="12" customHeight="1">
      <c r="D134" s="119"/>
      <c r="E134" s="119"/>
      <c r="F134" s="119"/>
      <c r="J134" s="25"/>
      <c r="O134" s="126"/>
    </row>
    <row r="135" spans="4:15" s="15" customFormat="1" ht="12" customHeight="1">
      <c r="D135" s="119"/>
      <c r="E135" s="119"/>
      <c r="F135" s="119"/>
      <c r="J135" s="25"/>
      <c r="O135" s="126"/>
    </row>
    <row r="136" spans="4:15" s="15" customFormat="1" ht="12" customHeight="1">
      <c r="D136" s="119"/>
      <c r="E136" s="119"/>
      <c r="F136" s="119"/>
      <c r="J136" s="25"/>
      <c r="O136" s="126"/>
    </row>
    <row r="137" spans="4:15" s="15" customFormat="1" ht="12" customHeight="1">
      <c r="D137" s="119"/>
      <c r="E137" s="119"/>
      <c r="F137" s="119"/>
      <c r="J137" s="25"/>
      <c r="O137" s="126"/>
    </row>
    <row r="138" spans="4:15" s="15" customFormat="1" ht="12" customHeight="1">
      <c r="D138" s="119"/>
      <c r="E138" s="119"/>
      <c r="F138" s="119"/>
      <c r="J138" s="25"/>
      <c r="O138" s="126"/>
    </row>
    <row r="139" spans="4:15" s="15" customFormat="1" ht="12" customHeight="1">
      <c r="D139" s="119"/>
      <c r="E139" s="119"/>
      <c r="F139" s="119"/>
      <c r="J139" s="25"/>
      <c r="O139" s="126"/>
    </row>
    <row r="140" spans="4:15" s="15" customFormat="1" ht="12" customHeight="1">
      <c r="D140" s="119"/>
      <c r="E140" s="119"/>
      <c r="F140" s="119"/>
      <c r="J140" s="25"/>
      <c r="O140" s="126"/>
    </row>
    <row r="141" spans="4:15" s="15" customFormat="1" ht="12" customHeight="1">
      <c r="D141" s="119"/>
      <c r="E141" s="119"/>
      <c r="F141" s="119"/>
      <c r="J141" s="25"/>
      <c r="O141" s="126"/>
    </row>
    <row r="142" spans="4:15" s="15" customFormat="1" ht="12" customHeight="1">
      <c r="D142" s="119"/>
      <c r="E142" s="119"/>
      <c r="F142" s="119"/>
      <c r="J142" s="25"/>
      <c r="O142" s="126"/>
    </row>
    <row r="143" spans="4:15" s="15" customFormat="1" ht="12" customHeight="1">
      <c r="D143" s="119"/>
      <c r="E143" s="119"/>
      <c r="F143" s="119"/>
      <c r="J143" s="25"/>
      <c r="O143" s="126"/>
    </row>
    <row r="144" spans="4:15" s="15" customFormat="1" ht="12" customHeight="1">
      <c r="D144" s="119"/>
      <c r="E144" s="119"/>
      <c r="F144" s="119"/>
      <c r="J144" s="25"/>
      <c r="O144" s="126"/>
    </row>
    <row r="145" spans="4:15" s="15" customFormat="1" ht="12" customHeight="1">
      <c r="D145" s="119"/>
      <c r="E145" s="119"/>
      <c r="F145" s="119"/>
      <c r="J145" s="25"/>
      <c r="O145" s="126"/>
    </row>
    <row r="146" spans="4:15" s="15" customFormat="1" ht="12" customHeight="1">
      <c r="D146" s="119"/>
      <c r="E146" s="119"/>
      <c r="F146" s="119"/>
      <c r="J146" s="25"/>
      <c r="O146" s="126"/>
    </row>
    <row r="147" spans="4:15" s="15" customFormat="1" ht="12" customHeight="1">
      <c r="D147" s="119"/>
      <c r="E147" s="119"/>
      <c r="F147" s="119"/>
      <c r="J147" s="25"/>
      <c r="O147" s="126"/>
    </row>
    <row r="148" spans="4:15" s="15" customFormat="1" ht="12" customHeight="1">
      <c r="D148" s="119"/>
      <c r="E148" s="119"/>
      <c r="F148" s="119"/>
      <c r="J148" s="25"/>
      <c r="O148" s="126"/>
    </row>
    <row r="149" spans="4:15" s="15" customFormat="1" ht="12" customHeight="1">
      <c r="D149" s="119"/>
      <c r="E149" s="119"/>
      <c r="F149" s="119"/>
      <c r="J149" s="25"/>
      <c r="O149" s="126"/>
    </row>
    <row r="150" spans="4:15" s="15" customFormat="1" ht="12" customHeight="1">
      <c r="D150" s="119"/>
      <c r="E150" s="119"/>
      <c r="F150" s="119"/>
      <c r="J150" s="25"/>
      <c r="O150" s="126"/>
    </row>
    <row r="151" spans="4:15" s="15" customFormat="1" ht="12" customHeight="1">
      <c r="D151" s="119"/>
      <c r="E151" s="119"/>
      <c r="F151" s="119"/>
      <c r="J151" s="25"/>
      <c r="O151" s="126"/>
    </row>
    <row r="152" spans="4:15" s="15" customFormat="1" ht="12" customHeight="1">
      <c r="D152" s="119"/>
      <c r="E152" s="119"/>
      <c r="F152" s="119"/>
      <c r="J152" s="25"/>
      <c r="O152" s="126"/>
    </row>
    <row r="153" spans="4:15" s="15" customFormat="1" ht="12" customHeight="1">
      <c r="D153" s="119"/>
      <c r="E153" s="119"/>
      <c r="F153" s="119"/>
      <c r="J153" s="25"/>
      <c r="O153" s="126"/>
    </row>
    <row r="154" spans="4:15" s="15" customFormat="1" ht="12" customHeight="1">
      <c r="D154" s="119"/>
      <c r="E154" s="119"/>
      <c r="F154" s="119"/>
      <c r="J154" s="25"/>
      <c r="O154" s="126"/>
    </row>
    <row r="155" spans="4:15" s="15" customFormat="1" ht="12" customHeight="1">
      <c r="D155" s="119"/>
      <c r="E155" s="119"/>
      <c r="F155" s="119"/>
      <c r="J155" s="25"/>
      <c r="O155" s="126"/>
    </row>
    <row r="156" spans="4:15" s="15" customFormat="1" ht="12" customHeight="1">
      <c r="D156" s="119"/>
      <c r="E156" s="119"/>
      <c r="F156" s="119"/>
      <c r="J156" s="25"/>
      <c r="O156" s="126"/>
    </row>
    <row r="157" spans="4:15" s="15" customFormat="1" ht="12" customHeight="1">
      <c r="D157" s="119"/>
      <c r="E157" s="119"/>
      <c r="F157" s="119"/>
      <c r="J157" s="25"/>
      <c r="O157" s="126"/>
    </row>
    <row r="158" spans="4:15" s="15" customFormat="1" ht="12" customHeight="1">
      <c r="D158" s="119"/>
      <c r="E158" s="119"/>
      <c r="F158" s="119"/>
      <c r="J158" s="25"/>
      <c r="O158" s="126"/>
    </row>
    <row r="159" spans="4:15" s="15" customFormat="1" ht="12" customHeight="1">
      <c r="D159" s="119"/>
      <c r="E159" s="119"/>
      <c r="F159" s="119"/>
      <c r="J159" s="25"/>
      <c r="O159" s="126"/>
    </row>
    <row r="160" spans="4:15" s="15" customFormat="1" ht="12" customHeight="1">
      <c r="D160" s="119"/>
      <c r="E160" s="119"/>
      <c r="F160" s="119"/>
      <c r="J160" s="25"/>
      <c r="O160" s="126"/>
    </row>
    <row r="161" spans="4:15" s="15" customFormat="1" ht="12" customHeight="1">
      <c r="D161" s="119"/>
      <c r="E161" s="119"/>
      <c r="F161" s="119"/>
      <c r="J161" s="25"/>
      <c r="O161" s="126"/>
    </row>
    <row r="162" spans="4:15" s="15" customFormat="1" ht="12" customHeight="1">
      <c r="D162" s="119"/>
      <c r="E162" s="119"/>
      <c r="F162" s="119"/>
      <c r="J162" s="25"/>
      <c r="O162" s="126"/>
    </row>
    <row r="163" spans="4:15" s="15" customFormat="1" ht="12" customHeight="1">
      <c r="D163" s="119"/>
      <c r="E163" s="119"/>
      <c r="F163" s="119"/>
      <c r="J163" s="25"/>
      <c r="O163" s="126"/>
    </row>
    <row r="164" spans="4:15" s="15" customFormat="1" ht="12" customHeight="1">
      <c r="D164" s="119"/>
      <c r="E164" s="119"/>
      <c r="F164" s="119"/>
      <c r="J164" s="25"/>
      <c r="O164" s="126"/>
    </row>
    <row r="165" spans="4:15" s="15" customFormat="1" ht="12" customHeight="1">
      <c r="D165" s="119"/>
      <c r="E165" s="119"/>
      <c r="F165" s="119"/>
      <c r="J165" s="25"/>
      <c r="O165" s="126"/>
    </row>
    <row r="166" spans="4:15" s="15" customFormat="1" ht="12" customHeight="1">
      <c r="D166" s="119"/>
      <c r="E166" s="119"/>
      <c r="F166" s="119"/>
      <c r="J166" s="25"/>
      <c r="O166" s="126"/>
    </row>
    <row r="167" spans="4:15" s="15" customFormat="1" ht="12" customHeight="1">
      <c r="D167" s="119"/>
      <c r="E167" s="119"/>
      <c r="F167" s="119"/>
      <c r="J167" s="25"/>
      <c r="O167" s="126"/>
    </row>
    <row r="168" spans="4:15" s="15" customFormat="1" ht="12" customHeight="1">
      <c r="D168" s="119"/>
      <c r="E168" s="119"/>
      <c r="F168" s="119"/>
      <c r="J168" s="25"/>
      <c r="O168" s="126"/>
    </row>
    <row r="169" spans="4:15" s="15" customFormat="1" ht="12" customHeight="1">
      <c r="D169" s="119"/>
      <c r="E169" s="119"/>
      <c r="F169" s="119"/>
      <c r="J169" s="25"/>
      <c r="O169" s="126"/>
    </row>
    <row r="170" spans="4:15" s="15" customFormat="1" ht="12" customHeight="1">
      <c r="D170" s="119"/>
      <c r="E170" s="119"/>
      <c r="F170" s="119"/>
      <c r="J170" s="25"/>
      <c r="O170" s="126"/>
    </row>
    <row r="171" spans="4:15" s="15" customFormat="1" ht="12" customHeight="1">
      <c r="D171" s="119"/>
      <c r="E171" s="119"/>
      <c r="F171" s="119"/>
      <c r="J171" s="25"/>
      <c r="O171" s="126"/>
    </row>
    <row r="172" spans="4:15" s="15" customFormat="1" ht="12" customHeight="1">
      <c r="D172" s="119"/>
      <c r="E172" s="119"/>
      <c r="F172" s="119"/>
      <c r="J172" s="25"/>
      <c r="O172" s="126"/>
    </row>
    <row r="173" spans="4:15" s="15" customFormat="1" ht="12" customHeight="1">
      <c r="D173" s="119"/>
      <c r="E173" s="119"/>
      <c r="F173" s="119"/>
      <c r="J173" s="25"/>
      <c r="O173" s="126"/>
    </row>
    <row r="174" spans="4:15" s="15" customFormat="1" ht="12" customHeight="1">
      <c r="D174" s="119"/>
      <c r="E174" s="119"/>
      <c r="F174" s="119"/>
      <c r="J174" s="25"/>
      <c r="O174" s="126"/>
    </row>
    <row r="175" spans="4:15" s="15" customFormat="1" ht="12" customHeight="1">
      <c r="D175" s="119"/>
      <c r="E175" s="119"/>
      <c r="F175" s="119"/>
      <c r="J175" s="25"/>
      <c r="O175" s="126"/>
    </row>
    <row r="176" spans="4:15" s="15" customFormat="1" ht="12" customHeight="1">
      <c r="D176" s="119"/>
      <c r="E176" s="119"/>
      <c r="F176" s="119"/>
      <c r="J176" s="25"/>
      <c r="O176" s="126"/>
    </row>
    <row r="177" spans="4:15" s="15" customFormat="1" ht="12" customHeight="1">
      <c r="D177" s="119"/>
      <c r="E177" s="119"/>
      <c r="F177" s="119"/>
      <c r="J177" s="25"/>
      <c r="O177" s="126"/>
    </row>
    <row r="178" spans="4:15" s="15" customFormat="1" ht="12" customHeight="1">
      <c r="D178" s="119"/>
      <c r="E178" s="119"/>
      <c r="F178" s="119"/>
      <c r="J178" s="25"/>
      <c r="O178" s="126"/>
    </row>
    <row r="179" spans="4:15" s="15" customFormat="1" ht="12" customHeight="1">
      <c r="D179" s="119"/>
      <c r="E179" s="119"/>
      <c r="F179" s="119"/>
      <c r="J179" s="25"/>
      <c r="O179" s="126"/>
    </row>
    <row r="180" spans="4:15" s="15" customFormat="1" ht="12" customHeight="1">
      <c r="D180" s="119"/>
      <c r="E180" s="119"/>
      <c r="F180" s="119"/>
      <c r="J180" s="25"/>
      <c r="O180" s="126"/>
    </row>
    <row r="181" spans="4:15" s="15" customFormat="1" ht="12" customHeight="1">
      <c r="D181" s="119"/>
      <c r="E181" s="119"/>
      <c r="F181" s="119"/>
      <c r="J181" s="25"/>
      <c r="O181" s="126"/>
    </row>
    <row r="182" spans="4:15" s="15" customFormat="1" ht="12" customHeight="1">
      <c r="D182" s="119"/>
      <c r="E182" s="119"/>
      <c r="F182" s="119"/>
      <c r="J182" s="25"/>
      <c r="O182" s="126"/>
    </row>
    <row r="183" spans="4:15" s="15" customFormat="1" ht="12" customHeight="1">
      <c r="D183" s="119"/>
      <c r="E183" s="119"/>
      <c r="F183" s="119"/>
      <c r="J183" s="25"/>
      <c r="O183" s="126"/>
    </row>
    <row r="184" spans="4:15" s="15" customFormat="1" ht="12" customHeight="1">
      <c r="D184" s="119"/>
      <c r="E184" s="119"/>
      <c r="F184" s="119"/>
      <c r="J184" s="25"/>
      <c r="O184" s="126"/>
    </row>
    <row r="185" spans="4:15" s="15" customFormat="1" ht="12" customHeight="1">
      <c r="D185" s="119"/>
      <c r="E185" s="119"/>
      <c r="F185" s="119"/>
      <c r="J185" s="25"/>
      <c r="O185" s="126"/>
    </row>
    <row r="186" spans="4:15" s="15" customFormat="1" ht="12" customHeight="1">
      <c r="D186" s="119"/>
      <c r="E186" s="119"/>
      <c r="F186" s="119"/>
      <c r="J186" s="25"/>
      <c r="O186" s="126"/>
    </row>
    <row r="187" spans="4:15" s="15" customFormat="1" ht="12" customHeight="1">
      <c r="D187" s="119"/>
      <c r="E187" s="119"/>
      <c r="F187" s="119"/>
      <c r="J187" s="25"/>
      <c r="O187" s="126"/>
    </row>
    <row r="188" spans="4:15" s="15" customFormat="1" ht="12" customHeight="1">
      <c r="D188" s="119"/>
      <c r="E188" s="119"/>
      <c r="F188" s="119"/>
      <c r="J188" s="25"/>
      <c r="O188" s="126"/>
    </row>
    <row r="189" spans="4:15" s="15" customFormat="1" ht="12" customHeight="1">
      <c r="D189" s="119"/>
      <c r="E189" s="119"/>
      <c r="F189" s="119"/>
      <c r="J189" s="25"/>
      <c r="O189" s="126"/>
    </row>
    <row r="190" spans="4:15" s="15" customFormat="1" ht="12" customHeight="1">
      <c r="D190" s="119"/>
      <c r="E190" s="119"/>
      <c r="F190" s="119"/>
      <c r="J190" s="25"/>
      <c r="O190" s="126"/>
    </row>
    <row r="191" spans="4:15" s="15" customFormat="1" ht="12" customHeight="1">
      <c r="D191" s="119"/>
      <c r="E191" s="119"/>
      <c r="F191" s="119"/>
      <c r="J191" s="25"/>
      <c r="O191" s="126"/>
    </row>
    <row r="192" spans="4:15" s="15" customFormat="1" ht="12" customHeight="1">
      <c r="D192" s="119"/>
      <c r="E192" s="119"/>
      <c r="F192" s="119"/>
      <c r="J192" s="25"/>
      <c r="O192" s="126"/>
    </row>
    <row r="193" spans="4:15" s="15" customFormat="1" ht="12" customHeight="1">
      <c r="D193" s="119"/>
      <c r="E193" s="119"/>
      <c r="F193" s="119"/>
      <c r="J193" s="25"/>
      <c r="O193" s="126"/>
    </row>
    <row r="194" spans="4:15" s="15" customFormat="1" ht="12" customHeight="1">
      <c r="D194" s="119"/>
      <c r="E194" s="119"/>
      <c r="F194" s="119"/>
      <c r="J194" s="25"/>
      <c r="O194" s="126"/>
    </row>
    <row r="195" spans="4:15" s="15" customFormat="1" ht="12" customHeight="1">
      <c r="D195" s="119"/>
      <c r="E195" s="119"/>
      <c r="F195" s="119"/>
      <c r="J195" s="25"/>
      <c r="O195" s="126"/>
    </row>
    <row r="196" spans="4:15" s="15" customFormat="1" ht="12" customHeight="1">
      <c r="D196" s="119"/>
      <c r="E196" s="119"/>
      <c r="F196" s="119"/>
      <c r="J196" s="25"/>
      <c r="O196" s="126"/>
    </row>
    <row r="197" spans="4:15" s="15" customFormat="1" ht="12" customHeight="1">
      <c r="D197" s="119"/>
      <c r="E197" s="119"/>
      <c r="F197" s="119"/>
      <c r="J197" s="25"/>
      <c r="O197" s="126"/>
    </row>
    <row r="198" spans="4:15" s="15" customFormat="1" ht="12" customHeight="1">
      <c r="D198" s="119"/>
      <c r="E198" s="119"/>
      <c r="F198" s="119"/>
      <c r="J198" s="25"/>
      <c r="O198" s="126"/>
    </row>
    <row r="199" spans="4:15" s="15" customFormat="1" ht="12" customHeight="1">
      <c r="D199" s="119"/>
      <c r="E199" s="119"/>
      <c r="F199" s="119"/>
      <c r="J199" s="25"/>
      <c r="O199" s="126"/>
    </row>
    <row r="200" spans="4:15" s="15" customFormat="1" ht="12" customHeight="1">
      <c r="D200" s="119"/>
      <c r="E200" s="119"/>
      <c r="F200" s="119"/>
      <c r="J200" s="25"/>
      <c r="O200" s="126"/>
    </row>
    <row r="201" spans="4:15" s="15" customFormat="1" ht="12" customHeight="1">
      <c r="D201" s="119"/>
      <c r="E201" s="119"/>
      <c r="F201" s="119"/>
      <c r="J201" s="25"/>
      <c r="O201" s="126"/>
    </row>
    <row r="202" spans="4:15" s="15" customFormat="1" ht="12" customHeight="1">
      <c r="D202" s="119"/>
      <c r="E202" s="119"/>
      <c r="F202" s="119"/>
      <c r="J202" s="25"/>
      <c r="O202" s="126"/>
    </row>
    <row r="203" spans="4:15" s="15" customFormat="1" ht="12" customHeight="1">
      <c r="D203" s="119"/>
      <c r="E203" s="119"/>
      <c r="F203" s="119"/>
      <c r="J203" s="25"/>
      <c r="O203" s="126"/>
    </row>
    <row r="204" spans="4:15" s="15" customFormat="1" ht="12" customHeight="1">
      <c r="D204" s="119"/>
      <c r="E204" s="119"/>
      <c r="F204" s="119"/>
      <c r="J204" s="25"/>
      <c r="O204" s="126"/>
    </row>
    <row r="205" spans="4:15" s="15" customFormat="1" ht="12" customHeight="1">
      <c r="D205" s="119"/>
      <c r="E205" s="119"/>
      <c r="F205" s="119"/>
      <c r="J205" s="25"/>
      <c r="O205" s="126"/>
    </row>
    <row r="206" spans="4:15" s="15" customFormat="1" ht="12" customHeight="1">
      <c r="D206" s="119"/>
      <c r="E206" s="119"/>
      <c r="F206" s="119"/>
      <c r="J206" s="25"/>
      <c r="O206" s="126"/>
    </row>
    <row r="207" spans="4:15" s="15" customFormat="1" ht="12" customHeight="1">
      <c r="D207" s="119"/>
      <c r="E207" s="119"/>
      <c r="F207" s="119"/>
      <c r="J207" s="25"/>
      <c r="O207" s="126"/>
    </row>
    <row r="208" spans="4:15" s="15" customFormat="1" ht="12" customHeight="1">
      <c r="D208" s="119"/>
      <c r="E208" s="119"/>
      <c r="F208" s="119"/>
      <c r="J208" s="25"/>
      <c r="O208" s="126"/>
    </row>
    <row r="209" spans="4:15" s="15" customFormat="1" ht="12" customHeight="1">
      <c r="D209" s="119"/>
      <c r="E209" s="119"/>
      <c r="F209" s="119"/>
      <c r="J209" s="25"/>
      <c r="O209" s="126"/>
    </row>
    <row r="210" spans="4:15" s="15" customFormat="1" ht="12" customHeight="1">
      <c r="D210" s="119"/>
      <c r="E210" s="119"/>
      <c r="F210" s="119"/>
      <c r="J210" s="25"/>
      <c r="O210" s="126"/>
    </row>
    <row r="211" spans="4:15" s="15" customFormat="1" ht="12" customHeight="1">
      <c r="D211" s="119"/>
      <c r="E211" s="119"/>
      <c r="F211" s="119"/>
      <c r="J211" s="25"/>
      <c r="O211" s="126"/>
    </row>
    <row r="212" spans="4:15" s="15" customFormat="1" ht="12" customHeight="1">
      <c r="D212" s="119"/>
      <c r="E212" s="119"/>
      <c r="F212" s="119"/>
      <c r="J212" s="25"/>
      <c r="O212" s="126"/>
    </row>
    <row r="213" spans="4:15" s="15" customFormat="1" ht="12" customHeight="1">
      <c r="D213" s="119"/>
      <c r="E213" s="119"/>
      <c r="F213" s="119"/>
      <c r="J213" s="25"/>
      <c r="O213" s="126"/>
    </row>
    <row r="214" spans="4:15" s="15" customFormat="1" ht="12" customHeight="1">
      <c r="D214" s="119"/>
      <c r="E214" s="119"/>
      <c r="F214" s="119"/>
      <c r="J214" s="25"/>
      <c r="O214" s="126"/>
    </row>
    <row r="215" spans="4:15" s="15" customFormat="1" ht="12" customHeight="1">
      <c r="D215" s="119"/>
      <c r="E215" s="119"/>
      <c r="F215" s="119"/>
      <c r="J215" s="25"/>
      <c r="O215" s="126"/>
    </row>
    <row r="216" spans="4:15" s="15" customFormat="1" ht="12" customHeight="1">
      <c r="D216" s="119"/>
      <c r="E216" s="119"/>
      <c r="F216" s="119"/>
      <c r="J216" s="25"/>
      <c r="O216" s="126"/>
    </row>
    <row r="217" spans="4:15" s="15" customFormat="1" ht="12" customHeight="1">
      <c r="D217" s="119"/>
      <c r="E217" s="119"/>
      <c r="F217" s="119"/>
      <c r="J217" s="25"/>
      <c r="O217" s="126"/>
    </row>
    <row r="218" spans="4:15" s="15" customFormat="1" ht="12" customHeight="1">
      <c r="D218" s="119"/>
      <c r="E218" s="119"/>
      <c r="F218" s="119"/>
      <c r="J218" s="25"/>
      <c r="O218" s="126"/>
    </row>
    <row r="219" spans="4:15" s="15" customFormat="1" ht="12" customHeight="1">
      <c r="D219" s="119"/>
      <c r="E219" s="119"/>
      <c r="F219" s="119"/>
      <c r="J219" s="25"/>
      <c r="O219" s="126"/>
    </row>
    <row r="220" spans="4:15" s="15" customFormat="1" ht="12" customHeight="1">
      <c r="D220" s="119"/>
      <c r="E220" s="119"/>
      <c r="F220" s="119"/>
      <c r="J220" s="25"/>
      <c r="O220" s="126"/>
    </row>
    <row r="221" spans="4:15" s="15" customFormat="1" ht="12" customHeight="1">
      <c r="D221" s="119"/>
      <c r="E221" s="119"/>
      <c r="F221" s="119"/>
      <c r="J221" s="25"/>
      <c r="O221" s="126"/>
    </row>
    <row r="222" spans="4:15" s="15" customFormat="1" ht="12" customHeight="1">
      <c r="D222" s="119"/>
      <c r="E222" s="119"/>
      <c r="F222" s="119"/>
      <c r="J222" s="25"/>
      <c r="O222" s="126"/>
    </row>
    <row r="223" spans="4:15" s="15" customFormat="1" ht="12" customHeight="1">
      <c r="D223" s="119"/>
      <c r="E223" s="119"/>
      <c r="F223" s="119"/>
      <c r="J223" s="25"/>
      <c r="O223" s="126"/>
    </row>
    <row r="224" spans="4:15" s="15" customFormat="1" ht="12" customHeight="1">
      <c r="D224" s="119"/>
      <c r="E224" s="119"/>
      <c r="F224" s="119"/>
      <c r="J224" s="25"/>
      <c r="O224" s="126"/>
    </row>
    <row r="225" spans="4:15" s="15" customFormat="1" ht="12" customHeight="1">
      <c r="D225" s="119"/>
      <c r="E225" s="119"/>
      <c r="F225" s="119"/>
      <c r="J225" s="25"/>
      <c r="O225" s="126"/>
    </row>
    <row r="226" spans="4:15" s="15" customFormat="1" ht="12" customHeight="1">
      <c r="D226" s="119"/>
      <c r="E226" s="119"/>
      <c r="F226" s="119"/>
      <c r="J226" s="25"/>
      <c r="O226" s="126"/>
    </row>
    <row r="227" spans="4:15" s="15" customFormat="1" ht="12" customHeight="1">
      <c r="D227" s="119"/>
      <c r="E227" s="119"/>
      <c r="F227" s="119"/>
      <c r="J227" s="25"/>
      <c r="O227" s="126"/>
    </row>
    <row r="228" spans="4:15" s="15" customFormat="1" ht="12" customHeight="1">
      <c r="D228" s="119"/>
      <c r="E228" s="119"/>
      <c r="F228" s="119"/>
      <c r="J228" s="25"/>
      <c r="O228" s="126"/>
    </row>
    <row r="229" spans="4:15" s="15" customFormat="1" ht="12" customHeight="1">
      <c r="D229" s="119"/>
      <c r="E229" s="119"/>
      <c r="F229" s="119"/>
      <c r="J229" s="25"/>
      <c r="O229" s="126"/>
    </row>
    <row r="230" spans="4:15" s="15" customFormat="1" ht="12" customHeight="1">
      <c r="D230" s="119"/>
      <c r="E230" s="119"/>
      <c r="F230" s="119"/>
      <c r="J230" s="25"/>
      <c r="O230" s="126"/>
    </row>
    <row r="231" spans="4:15" s="15" customFormat="1" ht="12" customHeight="1">
      <c r="D231" s="119"/>
      <c r="E231" s="119"/>
      <c r="F231" s="119"/>
      <c r="J231" s="25"/>
      <c r="O231" s="126"/>
    </row>
    <row r="232" spans="4:15" s="15" customFormat="1" ht="12" customHeight="1">
      <c r="D232" s="119"/>
      <c r="E232" s="119"/>
      <c r="F232" s="119"/>
      <c r="J232" s="25"/>
      <c r="O232" s="126"/>
    </row>
    <row r="233" spans="4:15" s="15" customFormat="1" ht="12" customHeight="1">
      <c r="D233" s="119"/>
      <c r="E233" s="119"/>
      <c r="F233" s="119"/>
      <c r="J233" s="25"/>
      <c r="O233" s="126"/>
    </row>
    <row r="234" spans="4:15" s="15" customFormat="1" ht="12" customHeight="1">
      <c r="D234" s="119"/>
      <c r="E234" s="119"/>
      <c r="F234" s="119"/>
      <c r="J234" s="25"/>
      <c r="O234" s="126"/>
    </row>
    <row r="235" spans="4:15" s="15" customFormat="1" ht="12" customHeight="1">
      <c r="D235" s="119"/>
      <c r="E235" s="119"/>
      <c r="F235" s="119"/>
      <c r="J235" s="25"/>
      <c r="O235" s="126"/>
    </row>
    <row r="236" spans="4:15" s="15" customFormat="1" ht="12" customHeight="1">
      <c r="D236" s="119"/>
      <c r="E236" s="119"/>
      <c r="F236" s="119"/>
      <c r="J236" s="25"/>
      <c r="O236" s="126"/>
    </row>
    <row r="237" spans="4:15" s="15" customFormat="1" ht="12" customHeight="1">
      <c r="D237" s="119"/>
      <c r="E237" s="119"/>
      <c r="F237" s="119"/>
      <c r="J237" s="25"/>
      <c r="O237" s="126"/>
    </row>
    <row r="238" spans="4:15" s="15" customFormat="1" ht="12" customHeight="1">
      <c r="D238" s="119"/>
      <c r="E238" s="119"/>
      <c r="F238" s="119"/>
      <c r="J238" s="25"/>
      <c r="O238" s="126"/>
    </row>
    <row r="239" spans="4:15" s="15" customFormat="1" ht="12" customHeight="1">
      <c r="D239" s="119"/>
      <c r="E239" s="119"/>
      <c r="F239" s="119"/>
      <c r="J239" s="25"/>
      <c r="O239" s="126"/>
    </row>
    <row r="240" spans="4:15" s="15" customFormat="1" ht="12" customHeight="1">
      <c r="D240" s="119"/>
      <c r="E240" s="119"/>
      <c r="F240" s="119"/>
      <c r="J240" s="25"/>
      <c r="O240" s="126"/>
    </row>
    <row r="241" spans="4:15" s="15" customFormat="1" ht="12" customHeight="1">
      <c r="D241" s="119"/>
      <c r="E241" s="119"/>
      <c r="F241" s="119"/>
      <c r="J241" s="25"/>
      <c r="O241" s="126"/>
    </row>
    <row r="242" spans="4:15" s="15" customFormat="1" ht="12" customHeight="1">
      <c r="D242" s="119"/>
      <c r="E242" s="119"/>
      <c r="F242" s="119"/>
      <c r="J242" s="25"/>
      <c r="O242" s="126"/>
    </row>
    <row r="243" spans="4:15" s="15" customFormat="1" ht="12" customHeight="1">
      <c r="D243" s="119"/>
      <c r="E243" s="119"/>
      <c r="F243" s="119"/>
      <c r="J243" s="25"/>
      <c r="O243" s="126"/>
    </row>
    <row r="244" spans="4:15" s="15" customFormat="1" ht="12" customHeight="1">
      <c r="D244" s="119"/>
      <c r="E244" s="119"/>
      <c r="F244" s="119"/>
      <c r="J244" s="25"/>
      <c r="O244" s="126"/>
    </row>
    <row r="245" spans="4:15" s="15" customFormat="1" ht="12" customHeight="1">
      <c r="D245" s="119"/>
      <c r="E245" s="119"/>
      <c r="F245" s="119"/>
      <c r="J245" s="25"/>
      <c r="O245" s="126"/>
    </row>
    <row r="246" spans="4:15" s="15" customFormat="1" ht="12" customHeight="1">
      <c r="D246" s="119"/>
      <c r="E246" s="119"/>
      <c r="F246" s="119"/>
      <c r="J246" s="25"/>
      <c r="O246" s="126"/>
    </row>
    <row r="247" spans="4:15" s="15" customFormat="1" ht="12" customHeight="1">
      <c r="D247" s="119"/>
      <c r="E247" s="119"/>
      <c r="F247" s="119"/>
      <c r="J247" s="25"/>
      <c r="O247" s="126"/>
    </row>
    <row r="248" spans="4:15" s="15" customFormat="1" ht="12" customHeight="1">
      <c r="D248" s="119"/>
      <c r="E248" s="119"/>
      <c r="F248" s="119"/>
      <c r="J248" s="25"/>
      <c r="O248" s="126"/>
    </row>
    <row r="249" spans="4:15" s="15" customFormat="1" ht="12" customHeight="1">
      <c r="D249" s="119"/>
      <c r="E249" s="119"/>
      <c r="F249" s="119"/>
      <c r="J249" s="25"/>
      <c r="O249" s="126"/>
    </row>
    <row r="250" spans="4:15" s="15" customFormat="1" ht="12" customHeight="1">
      <c r="D250" s="119"/>
      <c r="E250" s="119"/>
      <c r="F250" s="119"/>
      <c r="J250" s="25"/>
      <c r="O250" s="126"/>
    </row>
    <row r="251" spans="4:15" s="15" customFormat="1" ht="12" customHeight="1">
      <c r="D251" s="119"/>
      <c r="E251" s="119"/>
      <c r="F251" s="119"/>
      <c r="J251" s="25"/>
      <c r="O251" s="126"/>
    </row>
    <row r="252" spans="4:15" s="15" customFormat="1" ht="12" customHeight="1">
      <c r="D252" s="119"/>
      <c r="E252" s="119"/>
      <c r="F252" s="119"/>
      <c r="J252" s="25"/>
      <c r="O252" s="126"/>
    </row>
    <row r="253" spans="4:15" s="15" customFormat="1" ht="12" customHeight="1">
      <c r="D253" s="119"/>
      <c r="E253" s="119"/>
      <c r="F253" s="119"/>
      <c r="J253" s="25"/>
      <c r="O253" s="126"/>
    </row>
    <row r="254" spans="4:15" s="15" customFormat="1" ht="12" customHeight="1">
      <c r="D254" s="119"/>
      <c r="E254" s="119"/>
      <c r="F254" s="119"/>
      <c r="J254" s="25"/>
      <c r="O254" s="126"/>
    </row>
    <row r="255" spans="4:15" s="15" customFormat="1" ht="12" customHeight="1">
      <c r="D255" s="119"/>
      <c r="E255" s="119"/>
      <c r="F255" s="119"/>
      <c r="J255" s="25"/>
      <c r="O255" s="126"/>
    </row>
    <row r="256" spans="4:15" s="15" customFormat="1" ht="12" customHeight="1">
      <c r="D256" s="119"/>
      <c r="E256" s="119"/>
      <c r="F256" s="119"/>
      <c r="J256" s="25"/>
      <c r="O256" s="126"/>
    </row>
    <row r="257" spans="4:15" s="15" customFormat="1" ht="12" customHeight="1">
      <c r="D257" s="119"/>
      <c r="E257" s="119"/>
      <c r="F257" s="119"/>
      <c r="J257" s="25"/>
      <c r="O257" s="126"/>
    </row>
    <row r="258" spans="4:15" s="15" customFormat="1" ht="12" customHeight="1">
      <c r="D258" s="119"/>
      <c r="E258" s="119"/>
      <c r="F258" s="119"/>
      <c r="J258" s="25"/>
      <c r="O258" s="126"/>
    </row>
    <row r="259" spans="4:15" s="15" customFormat="1" ht="12" customHeight="1">
      <c r="D259" s="119"/>
      <c r="E259" s="119"/>
      <c r="F259" s="119"/>
      <c r="J259" s="25"/>
      <c r="O259" s="126"/>
    </row>
    <row r="260" spans="4:15" s="15" customFormat="1" ht="12" customHeight="1">
      <c r="D260" s="119"/>
      <c r="E260" s="119"/>
      <c r="F260" s="119"/>
      <c r="J260" s="25"/>
      <c r="O260" s="126"/>
    </row>
    <row r="261" spans="4:15" s="15" customFormat="1" ht="12" customHeight="1">
      <c r="D261" s="119"/>
      <c r="E261" s="119"/>
      <c r="F261" s="119"/>
      <c r="J261" s="25"/>
      <c r="O261" s="126"/>
    </row>
    <row r="262" spans="4:15" s="15" customFormat="1" ht="12" customHeight="1">
      <c r="D262" s="119"/>
      <c r="E262" s="119"/>
      <c r="F262" s="119"/>
      <c r="J262" s="25"/>
      <c r="O262" s="126"/>
    </row>
    <row r="263" spans="4:15" s="15" customFormat="1" ht="12" customHeight="1">
      <c r="D263" s="119"/>
      <c r="E263" s="119"/>
      <c r="F263" s="119"/>
      <c r="J263" s="25"/>
      <c r="O263" s="126"/>
    </row>
    <row r="264" spans="4:15" s="15" customFormat="1" ht="12" customHeight="1">
      <c r="D264" s="119"/>
      <c r="E264" s="119"/>
      <c r="F264" s="119"/>
      <c r="J264" s="25"/>
      <c r="O264" s="126"/>
    </row>
    <row r="265" spans="4:15" s="15" customFormat="1" ht="12" customHeight="1">
      <c r="D265" s="119"/>
      <c r="E265" s="119"/>
      <c r="F265" s="119"/>
      <c r="J265" s="25"/>
      <c r="O265" s="126"/>
    </row>
    <row r="266" spans="4:15" s="15" customFormat="1" ht="12" customHeight="1">
      <c r="D266" s="119"/>
      <c r="E266" s="119"/>
      <c r="F266" s="119"/>
      <c r="J266" s="25"/>
      <c r="O266" s="126"/>
    </row>
    <row r="267" spans="4:15" s="15" customFormat="1" ht="12" customHeight="1">
      <c r="D267" s="119"/>
      <c r="E267" s="119"/>
      <c r="F267" s="119"/>
      <c r="J267" s="25"/>
      <c r="O267" s="126"/>
    </row>
    <row r="268" spans="4:15" s="15" customFormat="1" ht="12" customHeight="1">
      <c r="D268" s="119"/>
      <c r="E268" s="119"/>
      <c r="F268" s="119"/>
      <c r="J268" s="25"/>
      <c r="O268" s="126"/>
    </row>
    <row r="269" spans="4:15" s="15" customFormat="1" ht="12" customHeight="1">
      <c r="D269" s="119"/>
      <c r="E269" s="119"/>
      <c r="F269" s="119"/>
      <c r="J269" s="25"/>
      <c r="O269" s="126"/>
    </row>
    <row r="270" spans="4:15" s="15" customFormat="1" ht="12" customHeight="1">
      <c r="D270" s="119"/>
      <c r="E270" s="119"/>
      <c r="F270" s="119"/>
      <c r="J270" s="25"/>
      <c r="O270" s="126"/>
    </row>
    <row r="271" spans="4:15" s="15" customFormat="1" ht="12" customHeight="1">
      <c r="D271" s="119"/>
      <c r="E271" s="119"/>
      <c r="F271" s="119"/>
      <c r="J271" s="25"/>
      <c r="O271" s="126"/>
    </row>
    <row r="272" spans="4:15" s="15" customFormat="1" ht="12" customHeight="1">
      <c r="D272" s="119"/>
      <c r="E272" s="119"/>
      <c r="F272" s="119"/>
      <c r="J272" s="25"/>
      <c r="O272" s="126"/>
    </row>
    <row r="273" spans="4:15" s="15" customFormat="1" ht="12" customHeight="1">
      <c r="D273" s="119"/>
      <c r="E273" s="119"/>
      <c r="F273" s="119"/>
      <c r="J273" s="25"/>
      <c r="O273" s="126"/>
    </row>
    <row r="274" spans="4:15" s="15" customFormat="1" ht="12" customHeight="1">
      <c r="D274" s="119"/>
      <c r="E274" s="119"/>
      <c r="F274" s="119"/>
      <c r="J274" s="25"/>
      <c r="O274" s="126"/>
    </row>
    <row r="275" spans="4:15" s="15" customFormat="1" ht="12" customHeight="1">
      <c r="D275" s="119"/>
      <c r="E275" s="119"/>
      <c r="F275" s="119"/>
      <c r="J275" s="25"/>
      <c r="O275" s="126"/>
    </row>
    <row r="276" spans="4:15" s="15" customFormat="1" ht="12" customHeight="1">
      <c r="D276" s="119"/>
      <c r="E276" s="119"/>
      <c r="F276" s="119"/>
      <c r="J276" s="25"/>
      <c r="O276" s="126"/>
    </row>
    <row r="277" spans="4:15" s="15" customFormat="1" ht="12" customHeight="1">
      <c r="D277" s="119"/>
      <c r="E277" s="119"/>
      <c r="F277" s="119"/>
      <c r="J277" s="25"/>
      <c r="O277" s="126"/>
    </row>
    <row r="278" spans="4:15" s="15" customFormat="1" ht="12" customHeight="1">
      <c r="D278" s="119"/>
      <c r="E278" s="119"/>
      <c r="F278" s="119"/>
      <c r="J278" s="25"/>
      <c r="O278" s="126"/>
    </row>
    <row r="279" spans="4:15" s="15" customFormat="1" ht="12" customHeight="1">
      <c r="D279" s="119"/>
      <c r="E279" s="119"/>
      <c r="F279" s="119"/>
      <c r="J279" s="25"/>
      <c r="O279" s="126"/>
    </row>
    <row r="280" spans="4:15" s="15" customFormat="1" ht="12" customHeight="1">
      <c r="D280" s="119"/>
      <c r="E280" s="119"/>
      <c r="F280" s="119"/>
      <c r="J280" s="25"/>
      <c r="O280" s="126"/>
    </row>
    <row r="281" spans="4:15" s="15" customFormat="1" ht="12" customHeight="1">
      <c r="D281" s="119"/>
      <c r="E281" s="119"/>
      <c r="F281" s="119"/>
      <c r="J281" s="25"/>
      <c r="O281" s="126"/>
    </row>
    <row r="282" spans="4:15" s="15" customFormat="1" ht="12" customHeight="1">
      <c r="D282" s="119"/>
      <c r="E282" s="119"/>
      <c r="F282" s="119"/>
      <c r="J282" s="25"/>
      <c r="O282" s="126"/>
    </row>
    <row r="283" spans="4:15" s="15" customFormat="1" ht="12" customHeight="1">
      <c r="D283" s="119"/>
      <c r="E283" s="119"/>
      <c r="F283" s="119"/>
      <c r="J283" s="25"/>
      <c r="O283" s="126"/>
    </row>
    <row r="284" spans="4:15" s="15" customFormat="1" ht="12" customHeight="1">
      <c r="D284" s="119"/>
      <c r="E284" s="119"/>
      <c r="F284" s="119"/>
      <c r="J284" s="25"/>
      <c r="O284" s="126"/>
    </row>
    <row r="285" spans="4:15" s="15" customFormat="1" ht="12" customHeight="1">
      <c r="D285" s="119"/>
      <c r="E285" s="119"/>
      <c r="F285" s="119"/>
      <c r="J285" s="25"/>
      <c r="O285" s="126"/>
    </row>
    <row r="286" spans="4:15" s="15" customFormat="1" ht="12" customHeight="1">
      <c r="D286" s="119"/>
      <c r="E286" s="119"/>
      <c r="F286" s="119"/>
      <c r="J286" s="25"/>
      <c r="O286" s="126"/>
    </row>
    <row r="287" spans="4:15" s="15" customFormat="1" ht="12" customHeight="1">
      <c r="D287" s="119"/>
      <c r="E287" s="119"/>
      <c r="F287" s="119"/>
      <c r="J287" s="25"/>
      <c r="O287" s="126"/>
    </row>
    <row r="288" spans="4:15" s="15" customFormat="1" ht="12" customHeight="1">
      <c r="D288" s="119"/>
      <c r="E288" s="119"/>
      <c r="F288" s="119"/>
      <c r="J288" s="25"/>
      <c r="O288" s="126"/>
    </row>
    <row r="289" spans="4:15" s="15" customFormat="1" ht="12" customHeight="1">
      <c r="D289" s="119"/>
      <c r="E289" s="119"/>
      <c r="F289" s="119"/>
      <c r="J289" s="25"/>
      <c r="O289" s="126"/>
    </row>
    <row r="290" spans="4:15" s="15" customFormat="1" ht="12" customHeight="1">
      <c r="D290" s="119"/>
      <c r="E290" s="119"/>
      <c r="F290" s="119"/>
      <c r="J290" s="25"/>
      <c r="O290" s="126"/>
    </row>
    <row r="291" spans="4:15" s="15" customFormat="1" ht="12" customHeight="1">
      <c r="D291" s="119"/>
      <c r="E291" s="119"/>
      <c r="F291" s="119"/>
      <c r="J291" s="25"/>
      <c r="O291" s="126"/>
    </row>
    <row r="292" spans="4:15" s="15" customFormat="1" ht="12" customHeight="1">
      <c r="D292" s="119"/>
      <c r="E292" s="119"/>
      <c r="F292" s="119"/>
      <c r="J292" s="25"/>
      <c r="O292" s="126"/>
    </row>
    <row r="293" spans="4:15" s="15" customFormat="1" ht="12" customHeight="1">
      <c r="D293" s="119"/>
      <c r="E293" s="119"/>
      <c r="F293" s="119"/>
      <c r="J293" s="25"/>
      <c r="O293" s="126"/>
    </row>
    <row r="294" spans="4:15" s="15" customFormat="1" ht="12" customHeight="1">
      <c r="D294" s="119"/>
      <c r="E294" s="119"/>
      <c r="F294" s="119"/>
      <c r="J294" s="25"/>
      <c r="O294" s="126"/>
    </row>
    <row r="295" spans="4:15" s="15" customFormat="1" ht="12" customHeight="1">
      <c r="D295" s="119"/>
      <c r="E295" s="119"/>
      <c r="F295" s="119"/>
      <c r="J295" s="25"/>
      <c r="O295" s="126"/>
    </row>
    <row r="296" spans="4:15" s="15" customFormat="1" ht="12" customHeight="1">
      <c r="D296" s="119"/>
      <c r="E296" s="119"/>
      <c r="F296" s="119"/>
      <c r="J296" s="25"/>
      <c r="O296" s="126"/>
    </row>
    <row r="297" spans="4:15" s="15" customFormat="1" ht="12" customHeight="1">
      <c r="D297" s="119"/>
      <c r="E297" s="119"/>
      <c r="F297" s="119"/>
      <c r="J297" s="25"/>
      <c r="O297" s="126"/>
    </row>
    <row r="298" spans="4:15" s="15" customFormat="1" ht="12" customHeight="1">
      <c r="D298" s="119"/>
      <c r="E298" s="119"/>
      <c r="F298" s="119"/>
      <c r="J298" s="25"/>
      <c r="O298" s="126"/>
    </row>
    <row r="299" spans="4:15" s="15" customFormat="1" ht="12" customHeight="1">
      <c r="D299" s="119"/>
      <c r="E299" s="119"/>
      <c r="F299" s="119"/>
      <c r="J299" s="25"/>
      <c r="O299" s="126"/>
    </row>
    <row r="300" spans="4:15" s="15" customFormat="1" ht="12" customHeight="1">
      <c r="D300" s="119"/>
      <c r="E300" s="119"/>
      <c r="F300" s="119"/>
      <c r="J300" s="25"/>
      <c r="O300" s="126"/>
    </row>
    <row r="301" spans="4:15" s="15" customFormat="1" ht="12" customHeight="1">
      <c r="D301" s="119"/>
      <c r="E301" s="119"/>
      <c r="F301" s="119"/>
      <c r="J301" s="25"/>
      <c r="O301" s="126"/>
    </row>
    <row r="302" spans="4:15" s="15" customFormat="1" ht="12" customHeight="1">
      <c r="D302" s="119"/>
      <c r="E302" s="119"/>
      <c r="F302" s="119"/>
      <c r="J302" s="25"/>
      <c r="O302" s="126"/>
    </row>
    <row r="303" spans="4:15" s="15" customFormat="1" ht="12" customHeight="1">
      <c r="D303" s="119"/>
      <c r="E303" s="119"/>
      <c r="F303" s="119"/>
      <c r="J303" s="25"/>
      <c r="O303" s="126"/>
    </row>
    <row r="304" spans="4:15" s="15" customFormat="1" ht="12" customHeight="1">
      <c r="D304" s="119"/>
      <c r="E304" s="119"/>
      <c r="F304" s="119"/>
      <c r="J304" s="25"/>
      <c r="O304" s="126"/>
    </row>
    <row r="305" spans="4:15" s="15" customFormat="1" ht="12" customHeight="1">
      <c r="D305" s="119"/>
      <c r="E305" s="119"/>
      <c r="F305" s="119"/>
      <c r="J305" s="25"/>
      <c r="O305" s="126"/>
    </row>
    <row r="306" spans="4:15" s="15" customFormat="1" ht="12" customHeight="1">
      <c r="D306" s="119"/>
      <c r="E306" s="119"/>
      <c r="F306" s="119"/>
      <c r="J306" s="25"/>
      <c r="O306" s="126"/>
    </row>
    <row r="307" spans="4:15" s="15" customFormat="1" ht="12" customHeight="1">
      <c r="D307" s="119"/>
      <c r="E307" s="119"/>
      <c r="F307" s="119"/>
      <c r="J307" s="25"/>
      <c r="O307" s="126"/>
    </row>
    <row r="308" spans="4:15" s="15" customFormat="1" ht="12" customHeight="1">
      <c r="D308" s="119"/>
      <c r="E308" s="119"/>
      <c r="F308" s="119"/>
      <c r="J308" s="25"/>
      <c r="O308" s="126"/>
    </row>
    <row r="309" spans="4:15" s="15" customFormat="1" ht="12" customHeight="1">
      <c r="D309" s="119"/>
      <c r="E309" s="119"/>
      <c r="F309" s="119"/>
      <c r="J309" s="25"/>
      <c r="O309" s="126"/>
    </row>
    <row r="310" spans="4:15" s="15" customFormat="1" ht="12" customHeight="1">
      <c r="D310" s="119"/>
      <c r="E310" s="119"/>
      <c r="F310" s="119"/>
      <c r="J310" s="25"/>
      <c r="O310" s="126"/>
    </row>
    <row r="311" spans="4:15" s="15" customFormat="1" ht="12" customHeight="1">
      <c r="D311" s="119"/>
      <c r="E311" s="119"/>
      <c r="F311" s="119"/>
      <c r="J311" s="25"/>
      <c r="O311" s="126"/>
    </row>
    <row r="312" spans="4:15" s="15" customFormat="1" ht="12" customHeight="1">
      <c r="D312" s="119"/>
      <c r="E312" s="119"/>
      <c r="F312" s="119"/>
      <c r="J312" s="25"/>
      <c r="O312" s="126"/>
    </row>
    <row r="313" spans="4:15" s="15" customFormat="1" ht="12" customHeight="1">
      <c r="D313" s="119"/>
      <c r="E313" s="119"/>
      <c r="F313" s="119"/>
      <c r="J313" s="25"/>
      <c r="O313" s="126"/>
    </row>
    <row r="314" spans="4:15" s="15" customFormat="1" ht="12" customHeight="1">
      <c r="D314" s="119"/>
      <c r="E314" s="119"/>
      <c r="F314" s="119"/>
      <c r="J314" s="25"/>
      <c r="O314" s="126"/>
    </row>
    <row r="315" spans="4:15" s="15" customFormat="1" ht="12" customHeight="1">
      <c r="D315" s="119"/>
      <c r="E315" s="119"/>
      <c r="F315" s="119"/>
      <c r="J315" s="25"/>
      <c r="O315" s="126"/>
    </row>
    <row r="316" spans="4:15" s="15" customFormat="1" ht="12" customHeight="1">
      <c r="D316" s="119"/>
      <c r="E316" s="119"/>
      <c r="F316" s="119"/>
      <c r="J316" s="25"/>
      <c r="O316" s="126"/>
    </row>
    <row r="317" spans="4:15" s="15" customFormat="1" ht="12" customHeight="1">
      <c r="D317" s="119"/>
      <c r="E317" s="119"/>
      <c r="F317" s="119"/>
      <c r="J317" s="25"/>
      <c r="O317" s="126"/>
    </row>
    <row r="318" spans="4:15" s="15" customFormat="1" ht="12" customHeight="1">
      <c r="D318" s="119"/>
      <c r="E318" s="119"/>
      <c r="F318" s="119"/>
      <c r="J318" s="25"/>
      <c r="O318" s="126"/>
    </row>
    <row r="319" spans="4:15" s="15" customFormat="1" ht="12" customHeight="1">
      <c r="D319" s="119"/>
      <c r="E319" s="119"/>
      <c r="F319" s="119"/>
      <c r="J319" s="25"/>
      <c r="O319" s="126"/>
    </row>
    <row r="320" spans="4:15" s="15" customFormat="1" ht="12" customHeight="1">
      <c r="D320" s="119"/>
      <c r="E320" s="119"/>
      <c r="F320" s="119"/>
      <c r="J320" s="25"/>
      <c r="O320" s="126"/>
    </row>
    <row r="321" spans="4:15" s="15" customFormat="1" ht="12" customHeight="1">
      <c r="D321" s="119"/>
      <c r="E321" s="119"/>
      <c r="F321" s="119"/>
      <c r="J321" s="25"/>
      <c r="O321" s="126"/>
    </row>
    <row r="322" spans="4:15" s="15" customFormat="1" ht="12" customHeight="1">
      <c r="D322" s="119"/>
      <c r="E322" s="119"/>
      <c r="F322" s="119"/>
      <c r="J322" s="25"/>
      <c r="O322" s="126"/>
    </row>
    <row r="323" spans="4:15" s="15" customFormat="1" ht="12" customHeight="1">
      <c r="D323" s="119"/>
      <c r="E323" s="119"/>
      <c r="F323" s="119"/>
      <c r="J323" s="25"/>
      <c r="O323" s="126"/>
    </row>
    <row r="324" spans="4:15" s="15" customFormat="1" ht="12" customHeight="1">
      <c r="D324" s="119"/>
      <c r="E324" s="119"/>
      <c r="F324" s="119"/>
      <c r="J324" s="25"/>
      <c r="O324" s="126"/>
    </row>
    <row r="325" spans="4:15" s="15" customFormat="1" ht="12" customHeight="1">
      <c r="D325" s="119"/>
      <c r="E325" s="119"/>
      <c r="F325" s="119"/>
      <c r="J325" s="25"/>
      <c r="O325" s="126"/>
    </row>
    <row r="326" spans="4:15" s="15" customFormat="1" ht="12" customHeight="1">
      <c r="D326" s="119"/>
      <c r="E326" s="119"/>
      <c r="F326" s="119"/>
      <c r="J326" s="25"/>
      <c r="O326" s="126"/>
    </row>
    <row r="327" spans="4:15" s="15" customFormat="1" ht="12" customHeight="1">
      <c r="D327" s="119"/>
      <c r="E327" s="119"/>
      <c r="F327" s="119"/>
      <c r="J327" s="25"/>
      <c r="O327" s="126"/>
    </row>
    <row r="328" spans="4:15" s="15" customFormat="1" ht="12" customHeight="1">
      <c r="D328" s="119"/>
      <c r="E328" s="119"/>
      <c r="F328" s="119"/>
      <c r="J328" s="25"/>
      <c r="O328" s="126"/>
    </row>
    <row r="329" spans="4:15" s="15" customFormat="1" ht="12" customHeight="1">
      <c r="D329" s="119"/>
      <c r="E329" s="119"/>
      <c r="F329" s="119"/>
      <c r="J329" s="25"/>
      <c r="O329" s="126"/>
    </row>
    <row r="330" spans="4:15" s="15" customFormat="1" ht="12" customHeight="1">
      <c r="D330" s="119"/>
      <c r="E330" s="119"/>
      <c r="F330" s="119"/>
      <c r="J330" s="25"/>
      <c r="O330" s="126"/>
    </row>
    <row r="331" spans="4:15" s="15" customFormat="1" ht="12" customHeight="1">
      <c r="D331" s="119"/>
      <c r="E331" s="119"/>
      <c r="F331" s="119"/>
      <c r="J331" s="25"/>
      <c r="O331" s="126"/>
    </row>
    <row r="332" spans="4:15" s="15" customFormat="1" ht="12" customHeight="1">
      <c r="D332" s="119"/>
      <c r="E332" s="119"/>
      <c r="F332" s="119"/>
      <c r="J332" s="25"/>
      <c r="O332" s="126"/>
    </row>
    <row r="333" spans="4:15" s="15" customFormat="1" ht="12" customHeight="1">
      <c r="D333" s="119"/>
      <c r="E333" s="119"/>
      <c r="F333" s="119"/>
      <c r="J333" s="25"/>
      <c r="O333" s="126"/>
    </row>
    <row r="334" spans="4:15" s="15" customFormat="1" ht="12" customHeight="1">
      <c r="D334" s="119"/>
      <c r="E334" s="119"/>
      <c r="F334" s="119"/>
      <c r="J334" s="25"/>
      <c r="O334" s="126"/>
    </row>
    <row r="335" spans="4:15" s="15" customFormat="1" ht="12" customHeight="1">
      <c r="D335" s="119"/>
      <c r="E335" s="119"/>
      <c r="F335" s="119"/>
      <c r="J335" s="25"/>
      <c r="O335" s="126"/>
    </row>
    <row r="336" spans="4:15" s="15" customFormat="1" ht="12" customHeight="1">
      <c r="D336" s="119"/>
      <c r="E336" s="119"/>
      <c r="F336" s="119"/>
      <c r="J336" s="25"/>
      <c r="O336" s="126"/>
    </row>
    <row r="337" spans="4:15" s="15" customFormat="1" ht="12" customHeight="1">
      <c r="D337" s="119"/>
      <c r="E337" s="119"/>
      <c r="F337" s="119"/>
      <c r="J337" s="25"/>
      <c r="O337" s="126"/>
    </row>
    <row r="338" spans="4:15" s="15" customFormat="1" ht="12" customHeight="1">
      <c r="D338" s="119"/>
      <c r="E338" s="119"/>
      <c r="F338" s="119"/>
      <c r="J338" s="25"/>
      <c r="O338" s="126"/>
    </row>
    <row r="339" spans="4:15" s="15" customFormat="1" ht="12" customHeight="1">
      <c r="D339" s="119"/>
      <c r="E339" s="119"/>
      <c r="F339" s="119"/>
      <c r="J339" s="25"/>
      <c r="O339" s="126"/>
    </row>
    <row r="340" spans="4:15" s="15" customFormat="1" ht="12" customHeight="1">
      <c r="D340" s="119"/>
      <c r="E340" s="119"/>
      <c r="F340" s="119"/>
      <c r="J340" s="25"/>
      <c r="O340" s="126"/>
    </row>
    <row r="341" spans="4:15" s="15" customFormat="1" ht="12" customHeight="1">
      <c r="D341" s="119"/>
      <c r="E341" s="119"/>
      <c r="F341" s="119"/>
      <c r="J341" s="25"/>
      <c r="O341" s="126"/>
    </row>
    <row r="342" spans="4:15" s="15" customFormat="1" ht="12" customHeight="1">
      <c r="D342" s="119"/>
      <c r="E342" s="119"/>
      <c r="F342" s="119"/>
      <c r="J342" s="25"/>
      <c r="O342" s="126"/>
    </row>
    <row r="343" spans="4:15" s="15" customFormat="1" ht="12" customHeight="1">
      <c r="D343" s="119"/>
      <c r="E343" s="119"/>
      <c r="F343" s="119"/>
      <c r="J343" s="25"/>
      <c r="O343" s="126"/>
    </row>
    <row r="344" spans="4:15" s="15" customFormat="1" ht="12" customHeight="1">
      <c r="D344" s="119"/>
      <c r="E344" s="119"/>
      <c r="F344" s="119"/>
      <c r="J344" s="25"/>
      <c r="O344" s="126"/>
    </row>
    <row r="345" spans="4:15" s="15" customFormat="1" ht="12" customHeight="1">
      <c r="D345" s="119"/>
      <c r="E345" s="119"/>
      <c r="F345" s="119"/>
      <c r="J345" s="25"/>
      <c r="O345" s="126"/>
    </row>
    <row r="346" spans="4:15" s="15" customFormat="1" ht="12" customHeight="1">
      <c r="D346" s="119"/>
      <c r="E346" s="119"/>
      <c r="F346" s="119"/>
      <c r="J346" s="25"/>
      <c r="O346" s="126"/>
    </row>
    <row r="347" spans="4:15" s="15" customFormat="1" ht="12" customHeight="1">
      <c r="D347" s="119"/>
      <c r="E347" s="119"/>
      <c r="F347" s="119"/>
      <c r="J347" s="25"/>
      <c r="O347" s="126"/>
    </row>
    <row r="348" spans="4:15" s="15" customFormat="1" ht="12" customHeight="1">
      <c r="D348" s="119"/>
      <c r="E348" s="119"/>
      <c r="F348" s="119"/>
      <c r="J348" s="25"/>
      <c r="O348" s="126"/>
    </row>
    <row r="349" spans="4:15" s="15" customFormat="1" ht="12" customHeight="1">
      <c r="D349" s="119"/>
      <c r="E349" s="119"/>
      <c r="F349" s="119"/>
      <c r="J349" s="25"/>
      <c r="O349" s="126"/>
    </row>
    <row r="350" spans="4:15" s="15" customFormat="1" ht="12" customHeight="1">
      <c r="D350" s="119"/>
      <c r="E350" s="119"/>
      <c r="F350" s="119"/>
      <c r="J350" s="25"/>
      <c r="O350" s="126"/>
    </row>
    <row r="351" spans="4:15" s="15" customFormat="1" ht="12" customHeight="1">
      <c r="D351" s="119"/>
      <c r="E351" s="119"/>
      <c r="F351" s="119"/>
      <c r="J351" s="25"/>
      <c r="O351" s="126"/>
    </row>
    <row r="352" spans="4:15" s="15" customFormat="1" ht="12" customHeight="1">
      <c r="D352" s="119"/>
      <c r="E352" s="119"/>
      <c r="F352" s="119"/>
      <c r="J352" s="25"/>
      <c r="O352" s="126"/>
    </row>
    <row r="353" spans="4:15" s="15" customFormat="1" ht="12" customHeight="1">
      <c r="D353" s="119"/>
      <c r="E353" s="119"/>
      <c r="F353" s="119"/>
      <c r="J353" s="25"/>
      <c r="O353" s="126"/>
    </row>
    <row r="354" spans="4:15" s="15" customFormat="1" ht="12" customHeight="1">
      <c r="D354" s="119"/>
      <c r="E354" s="119"/>
      <c r="F354" s="119"/>
      <c r="J354" s="25"/>
      <c r="O354" s="126"/>
    </row>
    <row r="355" spans="4:15" s="15" customFormat="1" ht="12" customHeight="1">
      <c r="D355" s="119"/>
      <c r="E355" s="119"/>
      <c r="F355" s="119"/>
      <c r="J355" s="25"/>
      <c r="O355" s="126"/>
    </row>
    <row r="356" spans="4:15" s="15" customFormat="1" ht="12" customHeight="1">
      <c r="D356" s="119"/>
      <c r="E356" s="119"/>
      <c r="F356" s="119"/>
      <c r="J356" s="25"/>
      <c r="O356" s="126"/>
    </row>
    <row r="357" spans="4:15" s="15" customFormat="1" ht="12" customHeight="1">
      <c r="D357" s="119"/>
      <c r="E357" s="119"/>
      <c r="F357" s="119"/>
      <c r="J357" s="25"/>
      <c r="O357" s="126"/>
    </row>
    <row r="358" spans="4:15" s="15" customFormat="1" ht="12" customHeight="1">
      <c r="D358" s="119"/>
      <c r="E358" s="119"/>
      <c r="F358" s="119"/>
      <c r="J358" s="25"/>
      <c r="O358" s="126"/>
    </row>
    <row r="359" spans="4:15" s="15" customFormat="1" ht="12" customHeight="1">
      <c r="D359" s="119"/>
      <c r="E359" s="119"/>
      <c r="F359" s="119"/>
      <c r="J359" s="25"/>
      <c r="O359" s="126"/>
    </row>
    <row r="360" spans="4:15" s="15" customFormat="1" ht="12" customHeight="1">
      <c r="D360" s="119"/>
      <c r="E360" s="119"/>
      <c r="F360" s="119"/>
      <c r="J360" s="25"/>
      <c r="O360" s="126"/>
    </row>
    <row r="361" spans="4:15" s="15" customFormat="1" ht="12" customHeight="1">
      <c r="D361" s="119"/>
      <c r="E361" s="119"/>
      <c r="F361" s="119"/>
      <c r="J361" s="25"/>
      <c r="O361" s="126"/>
    </row>
    <row r="362" spans="4:15" s="15" customFormat="1" ht="12" customHeight="1">
      <c r="D362" s="119"/>
      <c r="E362" s="119"/>
      <c r="F362" s="119"/>
      <c r="J362" s="25"/>
      <c r="O362" s="126"/>
    </row>
    <row r="363" spans="4:15" s="15" customFormat="1" ht="12" customHeight="1">
      <c r="D363" s="119"/>
      <c r="E363" s="119"/>
      <c r="F363" s="119"/>
      <c r="J363" s="25"/>
      <c r="O363" s="126"/>
    </row>
    <row r="364" spans="4:15" s="15" customFormat="1" ht="12" customHeight="1">
      <c r="D364" s="119"/>
      <c r="E364" s="119"/>
      <c r="F364" s="119"/>
      <c r="J364" s="25"/>
      <c r="O364" s="126"/>
    </row>
    <row r="365" spans="4:15" s="15" customFormat="1" ht="12" customHeight="1">
      <c r="D365" s="119"/>
      <c r="E365" s="119"/>
      <c r="F365" s="119"/>
      <c r="J365" s="25"/>
      <c r="O365" s="126"/>
    </row>
    <row r="366" spans="4:15" s="15" customFormat="1" ht="12" customHeight="1">
      <c r="D366" s="119"/>
      <c r="E366" s="119"/>
      <c r="F366" s="119"/>
      <c r="J366" s="25"/>
      <c r="O366" s="126"/>
    </row>
    <row r="367" spans="4:15" s="15" customFormat="1" ht="12" customHeight="1">
      <c r="D367" s="119"/>
      <c r="E367" s="119"/>
      <c r="F367" s="119"/>
      <c r="J367" s="25"/>
      <c r="O367" s="126"/>
    </row>
    <row r="368" spans="4:15" s="15" customFormat="1" ht="12" customHeight="1">
      <c r="D368" s="119"/>
      <c r="E368" s="119"/>
      <c r="F368" s="119"/>
      <c r="J368" s="25"/>
      <c r="O368" s="126"/>
    </row>
    <row r="369" spans="4:15" s="15" customFormat="1" ht="12" customHeight="1">
      <c r="D369" s="119"/>
      <c r="E369" s="119"/>
      <c r="F369" s="119"/>
      <c r="J369" s="25"/>
      <c r="O369" s="126"/>
    </row>
    <row r="370" spans="4:15" s="15" customFormat="1" ht="12" customHeight="1">
      <c r="D370" s="119"/>
      <c r="E370" s="119"/>
      <c r="F370" s="119"/>
      <c r="J370" s="25"/>
      <c r="O370" s="126"/>
    </row>
    <row r="371" spans="4:15" s="15" customFormat="1" ht="12" customHeight="1">
      <c r="D371" s="119"/>
      <c r="E371" s="119"/>
      <c r="F371" s="119"/>
      <c r="J371" s="25"/>
      <c r="O371" s="126"/>
    </row>
    <row r="372" spans="4:15" s="15" customFormat="1" ht="12" customHeight="1">
      <c r="D372" s="119"/>
      <c r="E372" s="119"/>
      <c r="F372" s="119"/>
      <c r="J372" s="25"/>
      <c r="O372" s="126"/>
    </row>
    <row r="373" spans="4:15" s="15" customFormat="1" ht="12" customHeight="1">
      <c r="D373" s="119"/>
      <c r="E373" s="119"/>
      <c r="F373" s="119"/>
      <c r="J373" s="25"/>
      <c r="O373" s="126"/>
    </row>
    <row r="374" spans="4:15" s="15" customFormat="1" ht="12" customHeight="1">
      <c r="D374" s="119"/>
      <c r="E374" s="119"/>
      <c r="F374" s="119"/>
      <c r="J374" s="25"/>
      <c r="O374" s="126"/>
    </row>
    <row r="375" spans="4:15" s="15" customFormat="1" ht="12" customHeight="1">
      <c r="D375" s="119"/>
      <c r="E375" s="119"/>
      <c r="F375" s="119"/>
      <c r="J375" s="25"/>
      <c r="O375" s="126"/>
    </row>
    <row r="376" spans="4:15" s="15" customFormat="1" ht="12" customHeight="1">
      <c r="D376" s="119"/>
      <c r="E376" s="119"/>
      <c r="F376" s="119"/>
      <c r="J376" s="25"/>
      <c r="O376" s="126"/>
    </row>
    <row r="377" spans="4:15" s="15" customFormat="1" ht="12" customHeight="1">
      <c r="D377" s="119"/>
      <c r="E377" s="119"/>
      <c r="F377" s="119"/>
      <c r="J377" s="25"/>
      <c r="O377" s="126"/>
    </row>
    <row r="378" spans="4:15" s="15" customFormat="1" ht="12" customHeight="1">
      <c r="D378" s="119"/>
      <c r="E378" s="119"/>
      <c r="F378" s="119"/>
      <c r="J378" s="25"/>
      <c r="O378" s="126"/>
    </row>
    <row r="379" spans="4:15" s="15" customFormat="1" ht="12" customHeight="1">
      <c r="D379" s="119"/>
      <c r="E379" s="119"/>
      <c r="F379" s="119"/>
      <c r="J379" s="25"/>
      <c r="O379" s="126"/>
    </row>
    <row r="380" spans="4:15" s="15" customFormat="1" ht="12" customHeight="1">
      <c r="D380" s="119"/>
      <c r="E380" s="119"/>
      <c r="F380" s="119"/>
      <c r="J380" s="25"/>
      <c r="O380" s="126"/>
    </row>
    <row r="381" spans="4:15" s="15" customFormat="1" ht="12" customHeight="1">
      <c r="D381" s="119"/>
      <c r="E381" s="119"/>
      <c r="F381" s="119"/>
      <c r="J381" s="25"/>
      <c r="O381" s="126"/>
    </row>
    <row r="382" spans="4:15" s="15" customFormat="1" ht="12" customHeight="1">
      <c r="D382" s="119"/>
      <c r="E382" s="119"/>
      <c r="F382" s="119"/>
      <c r="J382" s="25"/>
      <c r="O382" s="126"/>
    </row>
    <row r="383" spans="4:15" s="15" customFormat="1" ht="12" customHeight="1">
      <c r="D383" s="119"/>
      <c r="E383" s="119"/>
      <c r="F383" s="119"/>
      <c r="J383" s="25"/>
      <c r="O383" s="126"/>
    </row>
    <row r="384" spans="4:15" s="15" customFormat="1" ht="12" customHeight="1">
      <c r="D384" s="119"/>
      <c r="E384" s="119"/>
      <c r="F384" s="119"/>
      <c r="J384" s="25"/>
      <c r="O384" s="126"/>
    </row>
    <row r="385" spans="4:15" s="15" customFormat="1" ht="12" customHeight="1">
      <c r="D385" s="119"/>
      <c r="E385" s="119"/>
      <c r="F385" s="119"/>
      <c r="J385" s="25"/>
      <c r="O385" s="126"/>
    </row>
    <row r="386" spans="4:15" s="15" customFormat="1" ht="12" customHeight="1">
      <c r="D386" s="119"/>
      <c r="E386" s="119"/>
      <c r="F386" s="119"/>
      <c r="J386" s="25"/>
      <c r="O386" s="126"/>
    </row>
    <row r="387" spans="4:15" s="15" customFormat="1" ht="12" customHeight="1">
      <c r="D387" s="119"/>
      <c r="E387" s="119"/>
      <c r="F387" s="119"/>
      <c r="J387" s="25"/>
      <c r="O387" s="126"/>
    </row>
    <row r="388" spans="4:15" s="15" customFormat="1" ht="12" customHeight="1">
      <c r="D388" s="119"/>
      <c r="E388" s="119"/>
      <c r="F388" s="119"/>
      <c r="J388" s="25"/>
      <c r="O388" s="126"/>
    </row>
    <row r="389" spans="4:15" s="15" customFormat="1" ht="12" customHeight="1">
      <c r="D389" s="119"/>
      <c r="E389" s="119"/>
      <c r="F389" s="119"/>
      <c r="J389" s="25"/>
      <c r="O389" s="126"/>
    </row>
    <row r="390" spans="4:15" s="15" customFormat="1" ht="12" customHeight="1">
      <c r="D390" s="119"/>
      <c r="E390" s="119"/>
      <c r="F390" s="119"/>
      <c r="J390" s="25"/>
      <c r="O390" s="126"/>
    </row>
    <row r="391" spans="4:15" s="15" customFormat="1" ht="12" customHeight="1">
      <c r="D391" s="119"/>
      <c r="E391" s="119"/>
      <c r="F391" s="119"/>
      <c r="J391" s="25"/>
      <c r="O391" s="126"/>
    </row>
    <row r="392" spans="4:15" s="15" customFormat="1" ht="12" customHeight="1">
      <c r="D392" s="119"/>
      <c r="E392" s="119"/>
      <c r="F392" s="119"/>
      <c r="J392" s="25"/>
      <c r="O392" s="126"/>
    </row>
    <row r="393" spans="4:15" s="15" customFormat="1" ht="12" customHeight="1">
      <c r="D393" s="119"/>
      <c r="E393" s="119"/>
      <c r="F393" s="119"/>
      <c r="J393" s="25"/>
      <c r="O393" s="126"/>
    </row>
    <row r="394" spans="4:15" s="15" customFormat="1" ht="12" customHeight="1">
      <c r="D394" s="119"/>
      <c r="E394" s="119"/>
      <c r="F394" s="119"/>
      <c r="J394" s="25"/>
      <c r="O394" s="126"/>
    </row>
    <row r="395" spans="4:15" s="15" customFormat="1" ht="12" customHeight="1">
      <c r="D395" s="119"/>
      <c r="E395" s="119"/>
      <c r="F395" s="119"/>
      <c r="J395" s="25"/>
      <c r="O395" s="126"/>
    </row>
    <row r="396" spans="4:15" s="15" customFormat="1" ht="12" customHeight="1">
      <c r="D396" s="119"/>
      <c r="E396" s="119"/>
      <c r="F396" s="119"/>
      <c r="J396" s="25"/>
      <c r="O396" s="126"/>
    </row>
    <row r="397" spans="4:15" s="15" customFormat="1" ht="12" customHeight="1">
      <c r="D397" s="119"/>
      <c r="E397" s="119"/>
      <c r="F397" s="119"/>
      <c r="J397" s="25"/>
      <c r="O397" s="126"/>
    </row>
    <row r="398" spans="4:15" s="15" customFormat="1" ht="12" customHeight="1">
      <c r="D398" s="119"/>
      <c r="E398" s="119"/>
      <c r="F398" s="119"/>
      <c r="J398" s="25"/>
      <c r="O398" s="126"/>
    </row>
    <row r="399" spans="4:15" s="15" customFormat="1" ht="12" customHeight="1">
      <c r="D399" s="119"/>
      <c r="E399" s="119"/>
      <c r="F399" s="119"/>
      <c r="J399" s="25"/>
      <c r="O399" s="126"/>
    </row>
    <row r="400" spans="4:15" s="15" customFormat="1" ht="12" customHeight="1">
      <c r="D400" s="119"/>
      <c r="E400" s="119"/>
      <c r="F400" s="119"/>
      <c r="J400" s="25"/>
      <c r="O400" s="126"/>
    </row>
    <row r="401" spans="4:15" s="15" customFormat="1" ht="12" customHeight="1">
      <c r="D401" s="119"/>
      <c r="E401" s="119"/>
      <c r="F401" s="119"/>
      <c r="J401" s="25"/>
      <c r="O401" s="126"/>
    </row>
    <row r="402" spans="4:15" s="15" customFormat="1" ht="12" customHeight="1">
      <c r="D402" s="119"/>
      <c r="E402" s="119"/>
      <c r="F402" s="119"/>
      <c r="J402" s="25"/>
      <c r="O402" s="126"/>
    </row>
    <row r="403" spans="4:15" s="15" customFormat="1" ht="12" customHeight="1">
      <c r="D403" s="119"/>
      <c r="E403" s="119"/>
      <c r="F403" s="119"/>
      <c r="J403" s="25"/>
      <c r="O403" s="126"/>
    </row>
    <row r="404" spans="4:15" s="15" customFormat="1" ht="12" customHeight="1">
      <c r="D404" s="119"/>
      <c r="E404" s="119"/>
      <c r="F404" s="119"/>
      <c r="J404" s="25"/>
      <c r="O404" s="126"/>
    </row>
    <row r="405" spans="4:15" s="15" customFormat="1" ht="12" customHeight="1">
      <c r="D405" s="119"/>
      <c r="E405" s="119"/>
      <c r="F405" s="119"/>
      <c r="J405" s="25"/>
      <c r="O405" s="126"/>
    </row>
    <row r="406" spans="4:15" s="15" customFormat="1" ht="12" customHeight="1">
      <c r="D406" s="119"/>
      <c r="E406" s="119"/>
      <c r="F406" s="119"/>
      <c r="J406" s="25"/>
      <c r="O406" s="126"/>
    </row>
    <row r="407" spans="4:15" s="15" customFormat="1" ht="12" customHeight="1">
      <c r="D407" s="119"/>
      <c r="E407" s="119"/>
      <c r="F407" s="119"/>
      <c r="J407" s="25"/>
      <c r="O407" s="126"/>
    </row>
    <row r="408" spans="4:15" s="15" customFormat="1" ht="12" customHeight="1">
      <c r="D408" s="119"/>
      <c r="E408" s="119"/>
      <c r="F408" s="119"/>
      <c r="J408" s="25"/>
      <c r="O408" s="126"/>
    </row>
    <row r="409" spans="4:15" s="15" customFormat="1" ht="12" customHeight="1">
      <c r="D409" s="119"/>
      <c r="E409" s="119"/>
      <c r="F409" s="119"/>
      <c r="J409" s="25"/>
      <c r="O409" s="126"/>
    </row>
    <row r="410" spans="4:15" s="15" customFormat="1" ht="12" customHeight="1">
      <c r="D410" s="119"/>
      <c r="E410" s="119"/>
      <c r="F410" s="119"/>
      <c r="J410" s="25"/>
      <c r="O410" s="126"/>
    </row>
    <row r="411" spans="4:15" s="15" customFormat="1" ht="12" customHeight="1">
      <c r="D411" s="119"/>
      <c r="E411" s="119"/>
      <c r="F411" s="119"/>
      <c r="J411" s="25"/>
      <c r="O411" s="126"/>
    </row>
    <row r="412" spans="4:15" s="15" customFormat="1" ht="12" customHeight="1">
      <c r="D412" s="119"/>
      <c r="E412" s="119"/>
      <c r="F412" s="119"/>
      <c r="J412" s="25"/>
      <c r="O412" s="126"/>
    </row>
    <row r="413" spans="4:15" s="15" customFormat="1" ht="12" customHeight="1">
      <c r="D413" s="119"/>
      <c r="E413" s="119"/>
      <c r="F413" s="119"/>
      <c r="J413" s="25"/>
      <c r="O413" s="126"/>
    </row>
    <row r="414" spans="4:15" s="15" customFormat="1" ht="12" customHeight="1">
      <c r="D414" s="119"/>
      <c r="E414" s="119"/>
      <c r="F414" s="119"/>
      <c r="J414" s="25"/>
      <c r="O414" s="126"/>
    </row>
    <row r="415" spans="4:15" s="15" customFormat="1" ht="12" customHeight="1">
      <c r="D415" s="119"/>
      <c r="E415" s="119"/>
      <c r="F415" s="119"/>
      <c r="J415" s="25"/>
      <c r="O415" s="126"/>
    </row>
    <row r="416" spans="4:15" s="15" customFormat="1" ht="12" customHeight="1">
      <c r="D416" s="119"/>
      <c r="E416" s="119"/>
      <c r="F416" s="119"/>
      <c r="J416" s="25"/>
      <c r="O416" s="126"/>
    </row>
    <row r="417" spans="4:15" s="15" customFormat="1" ht="12" customHeight="1">
      <c r="D417" s="119"/>
      <c r="E417" s="119"/>
      <c r="F417" s="119"/>
      <c r="J417" s="25"/>
      <c r="O417" s="126"/>
    </row>
    <row r="418" spans="4:15" s="15" customFormat="1" ht="12" customHeight="1">
      <c r="D418" s="119"/>
      <c r="E418" s="119"/>
      <c r="F418" s="119"/>
      <c r="J418" s="25"/>
      <c r="O418" s="126"/>
    </row>
    <row r="419" spans="4:15" s="15" customFormat="1" ht="12" customHeight="1">
      <c r="D419" s="119"/>
      <c r="E419" s="119"/>
      <c r="F419" s="119"/>
      <c r="J419" s="25"/>
      <c r="O419" s="126"/>
    </row>
    <row r="420" spans="4:15" s="15" customFormat="1" ht="12" customHeight="1">
      <c r="D420" s="119"/>
      <c r="E420" s="119"/>
      <c r="F420" s="119"/>
      <c r="J420" s="25"/>
      <c r="O420" s="126"/>
    </row>
    <row r="421" spans="4:15" s="15" customFormat="1" ht="12" customHeight="1">
      <c r="D421" s="119"/>
      <c r="E421" s="119"/>
      <c r="F421" s="119"/>
      <c r="J421" s="25"/>
      <c r="O421" s="126"/>
    </row>
    <row r="422" spans="4:15" s="15" customFormat="1" ht="12" customHeight="1">
      <c r="D422" s="119"/>
      <c r="E422" s="119"/>
      <c r="F422" s="119"/>
      <c r="J422" s="25"/>
      <c r="O422" s="126"/>
    </row>
    <row r="423" spans="4:15" s="15" customFormat="1" ht="12" customHeight="1">
      <c r="D423" s="119"/>
      <c r="E423" s="119"/>
      <c r="F423" s="119"/>
      <c r="J423" s="25"/>
      <c r="O423" s="126"/>
    </row>
    <row r="424" spans="4:15" s="15" customFormat="1" ht="12" customHeight="1">
      <c r="D424" s="119"/>
      <c r="E424" s="119"/>
      <c r="F424" s="119"/>
      <c r="J424" s="25"/>
      <c r="O424" s="126"/>
    </row>
    <row r="425" spans="4:15" s="15" customFormat="1" ht="12" customHeight="1">
      <c r="D425" s="119"/>
      <c r="E425" s="119"/>
      <c r="F425" s="119"/>
      <c r="J425" s="25"/>
      <c r="O425" s="126"/>
    </row>
    <row r="426" spans="4:15" s="15" customFormat="1" ht="12" customHeight="1">
      <c r="D426" s="119"/>
      <c r="E426" s="119"/>
      <c r="F426" s="119"/>
      <c r="J426" s="25"/>
      <c r="O426" s="126"/>
    </row>
    <row r="427" spans="4:15" s="15" customFormat="1" ht="12" customHeight="1">
      <c r="D427" s="119"/>
      <c r="E427" s="119"/>
      <c r="F427" s="119"/>
      <c r="J427" s="25"/>
      <c r="O427" s="126"/>
    </row>
    <row r="428" spans="4:15" s="15" customFormat="1" ht="12" customHeight="1">
      <c r="D428" s="119"/>
      <c r="E428" s="119"/>
      <c r="F428" s="119"/>
      <c r="J428" s="25"/>
      <c r="O428" s="126"/>
    </row>
    <row r="429" spans="4:15" s="15" customFormat="1" ht="12" customHeight="1">
      <c r="D429" s="119"/>
      <c r="E429" s="119"/>
      <c r="F429" s="119"/>
      <c r="J429" s="25"/>
      <c r="O429" s="126"/>
    </row>
    <row r="430" spans="4:15" s="15" customFormat="1" ht="12" customHeight="1">
      <c r="D430" s="119"/>
      <c r="E430" s="119"/>
      <c r="F430" s="119"/>
      <c r="J430" s="25"/>
      <c r="O430" s="126"/>
    </row>
    <row r="431" spans="4:15" s="15" customFormat="1" ht="12" customHeight="1">
      <c r="D431" s="119"/>
      <c r="E431" s="119"/>
      <c r="F431" s="119"/>
      <c r="J431" s="25"/>
      <c r="O431" s="126"/>
    </row>
    <row r="432" spans="4:15" s="15" customFormat="1" ht="12" customHeight="1">
      <c r="D432" s="119"/>
      <c r="E432" s="119"/>
      <c r="F432" s="119"/>
      <c r="J432" s="25"/>
      <c r="O432" s="126"/>
    </row>
    <row r="433" spans="4:15" s="15" customFormat="1" ht="12" customHeight="1">
      <c r="D433" s="119"/>
      <c r="E433" s="119"/>
      <c r="F433" s="119"/>
      <c r="J433" s="25"/>
      <c r="O433" s="126"/>
    </row>
    <row r="434" spans="4:15" s="15" customFormat="1" ht="12" customHeight="1">
      <c r="D434" s="119"/>
      <c r="E434" s="119"/>
      <c r="F434" s="119"/>
      <c r="J434" s="25"/>
      <c r="O434" s="126"/>
    </row>
    <row r="435" spans="4:15" s="15" customFormat="1" ht="12" customHeight="1">
      <c r="D435" s="119"/>
      <c r="E435" s="119"/>
      <c r="F435" s="119"/>
      <c r="J435" s="25"/>
      <c r="O435" s="126"/>
    </row>
    <row r="436" spans="4:15" s="15" customFormat="1" ht="12" customHeight="1">
      <c r="D436" s="119"/>
      <c r="E436" s="119"/>
      <c r="F436" s="119"/>
      <c r="J436" s="25"/>
      <c r="O436" s="126"/>
    </row>
    <row r="437" spans="4:15" s="15" customFormat="1" ht="12" customHeight="1">
      <c r="D437" s="119"/>
      <c r="E437" s="119"/>
      <c r="F437" s="119"/>
      <c r="J437" s="25"/>
      <c r="O437" s="126"/>
    </row>
    <row r="438" spans="4:15" s="15" customFormat="1" ht="12" customHeight="1">
      <c r="D438" s="119"/>
      <c r="E438" s="119"/>
      <c r="F438" s="119"/>
      <c r="J438" s="25"/>
      <c r="O438" s="126"/>
    </row>
    <row r="439" spans="4:15" s="15" customFormat="1" ht="12" customHeight="1">
      <c r="D439" s="119"/>
      <c r="E439" s="119"/>
      <c r="F439" s="119"/>
      <c r="J439" s="25"/>
      <c r="O439" s="126"/>
    </row>
    <row r="440" spans="4:15" s="15" customFormat="1" ht="12" customHeight="1">
      <c r="D440" s="119"/>
      <c r="E440" s="119"/>
      <c r="F440" s="119"/>
      <c r="J440" s="25"/>
      <c r="O440" s="126"/>
    </row>
    <row r="441" spans="4:15" s="15" customFormat="1" ht="12" customHeight="1">
      <c r="D441" s="119"/>
      <c r="E441" s="119"/>
      <c r="F441" s="119"/>
      <c r="J441" s="25"/>
      <c r="O441" s="126"/>
    </row>
    <row r="442" spans="4:15" s="15" customFormat="1" ht="12" customHeight="1">
      <c r="D442" s="119"/>
      <c r="E442" s="119"/>
      <c r="F442" s="119"/>
      <c r="J442" s="25"/>
      <c r="O442" s="126"/>
    </row>
    <row r="443" spans="4:15" s="15" customFormat="1" ht="12" customHeight="1">
      <c r="D443" s="119"/>
      <c r="E443" s="119"/>
      <c r="F443" s="119"/>
      <c r="J443" s="25"/>
      <c r="O443" s="126"/>
    </row>
    <row r="444" spans="4:15" s="15" customFormat="1" ht="12" customHeight="1">
      <c r="D444" s="119"/>
      <c r="E444" s="119"/>
      <c r="F444" s="119"/>
      <c r="J444" s="25"/>
      <c r="O444" s="126"/>
    </row>
    <row r="445" spans="4:15" s="15" customFormat="1" ht="12" customHeight="1">
      <c r="D445" s="119"/>
      <c r="E445" s="119"/>
      <c r="F445" s="119"/>
      <c r="J445" s="25"/>
      <c r="O445" s="126"/>
    </row>
    <row r="446" spans="4:15" s="15" customFormat="1" ht="12" customHeight="1">
      <c r="D446" s="119"/>
      <c r="E446" s="119"/>
      <c r="F446" s="119"/>
      <c r="J446" s="25"/>
      <c r="O446" s="126"/>
    </row>
    <row r="447" spans="4:15" s="15" customFormat="1" ht="12" customHeight="1">
      <c r="D447" s="119"/>
      <c r="E447" s="119"/>
      <c r="F447" s="119"/>
      <c r="J447" s="25"/>
      <c r="O447" s="126"/>
    </row>
    <row r="448" spans="4:15" s="15" customFormat="1" ht="12" customHeight="1">
      <c r="D448" s="119"/>
      <c r="E448" s="119"/>
      <c r="F448" s="119"/>
      <c r="J448" s="25"/>
      <c r="O448" s="126"/>
    </row>
    <row r="449" spans="4:15" s="15" customFormat="1" ht="12" customHeight="1">
      <c r="D449" s="119"/>
      <c r="E449" s="119"/>
      <c r="F449" s="119"/>
      <c r="J449" s="25"/>
      <c r="O449" s="126"/>
    </row>
    <row r="450" spans="4:15" s="15" customFormat="1" ht="12" customHeight="1">
      <c r="D450" s="119"/>
      <c r="E450" s="119"/>
      <c r="F450" s="119"/>
      <c r="J450" s="25"/>
      <c r="O450" s="126"/>
    </row>
    <row r="451" spans="4:15" s="15" customFormat="1" ht="12" customHeight="1">
      <c r="D451" s="119"/>
      <c r="E451" s="119"/>
      <c r="F451" s="119"/>
      <c r="J451" s="25"/>
      <c r="O451" s="126"/>
    </row>
    <row r="452" spans="4:15" s="15" customFormat="1" ht="12" customHeight="1">
      <c r="D452" s="119"/>
      <c r="E452" s="119"/>
      <c r="F452" s="119"/>
      <c r="J452" s="25"/>
      <c r="O452" s="126"/>
    </row>
    <row r="453" spans="4:15" s="15" customFormat="1" ht="12" customHeight="1">
      <c r="D453" s="119"/>
      <c r="E453" s="119"/>
      <c r="F453" s="119"/>
      <c r="J453" s="25"/>
      <c r="O453" s="126"/>
    </row>
    <row r="454" spans="4:15" s="15" customFormat="1" ht="12" customHeight="1">
      <c r="D454" s="119"/>
      <c r="E454" s="119"/>
      <c r="F454" s="119"/>
      <c r="J454" s="25"/>
      <c r="O454" s="126"/>
    </row>
    <row r="455" spans="4:15" s="15" customFormat="1" ht="12" customHeight="1">
      <c r="D455" s="119"/>
      <c r="E455" s="119"/>
      <c r="F455" s="119"/>
      <c r="J455" s="25"/>
      <c r="O455" s="126"/>
    </row>
    <row r="456" spans="4:15" s="15" customFormat="1" ht="12" customHeight="1">
      <c r="D456" s="119"/>
      <c r="E456" s="119"/>
      <c r="F456" s="119"/>
      <c r="J456" s="25"/>
      <c r="O456" s="126"/>
    </row>
    <row r="457" spans="4:15" s="15" customFormat="1" ht="12" customHeight="1">
      <c r="D457" s="119"/>
      <c r="E457" s="119"/>
      <c r="F457" s="119"/>
      <c r="J457" s="25"/>
      <c r="O457" s="126"/>
    </row>
    <row r="458" spans="4:15" s="15" customFormat="1" ht="12" customHeight="1">
      <c r="D458" s="119"/>
      <c r="E458" s="119"/>
      <c r="F458" s="119"/>
      <c r="J458" s="25"/>
      <c r="O458" s="126"/>
    </row>
    <row r="459" spans="4:15" s="15" customFormat="1" ht="12" customHeight="1">
      <c r="D459" s="119"/>
      <c r="E459" s="119"/>
      <c r="F459" s="119"/>
      <c r="J459" s="25"/>
      <c r="O459" s="126"/>
    </row>
    <row r="460" spans="4:15" s="15" customFormat="1" ht="12" customHeight="1">
      <c r="D460" s="119"/>
      <c r="E460" s="119"/>
      <c r="F460" s="119"/>
      <c r="J460" s="25"/>
      <c r="O460" s="126"/>
    </row>
    <row r="461" spans="4:15" s="15" customFormat="1" ht="12" customHeight="1">
      <c r="D461" s="119"/>
      <c r="E461" s="119"/>
      <c r="F461" s="119"/>
      <c r="J461" s="25"/>
      <c r="O461" s="126"/>
    </row>
    <row r="462" spans="4:15" s="15" customFormat="1" ht="12" customHeight="1">
      <c r="D462" s="119"/>
      <c r="E462" s="119"/>
      <c r="F462" s="119"/>
      <c r="J462" s="25"/>
      <c r="O462" s="126"/>
    </row>
    <row r="463" spans="4:15" s="15" customFormat="1" ht="12" customHeight="1">
      <c r="D463" s="119"/>
      <c r="E463" s="119"/>
      <c r="F463" s="119"/>
      <c r="J463" s="25"/>
      <c r="O463" s="126"/>
    </row>
    <row r="464" spans="4:15" s="15" customFormat="1" ht="12" customHeight="1">
      <c r="D464" s="119"/>
      <c r="E464" s="119"/>
      <c r="F464" s="119"/>
      <c r="J464" s="25"/>
      <c r="O464" s="126"/>
    </row>
    <row r="465" spans="4:15" s="15" customFormat="1" ht="12" customHeight="1">
      <c r="D465" s="119"/>
      <c r="E465" s="119"/>
      <c r="F465" s="119"/>
      <c r="J465" s="25"/>
      <c r="O465" s="126"/>
    </row>
    <row r="466" spans="4:15" s="15" customFormat="1" ht="12" customHeight="1">
      <c r="D466" s="119"/>
      <c r="E466" s="119"/>
      <c r="F466" s="119"/>
      <c r="J466" s="25"/>
      <c r="O466" s="126"/>
    </row>
    <row r="467" spans="4:15" s="15" customFormat="1" ht="12" customHeight="1">
      <c r="D467" s="119"/>
      <c r="E467" s="119"/>
      <c r="F467" s="119"/>
      <c r="J467" s="25"/>
      <c r="O467" s="126"/>
    </row>
    <row r="468" spans="4:15" s="15" customFormat="1" ht="12" customHeight="1">
      <c r="D468" s="119"/>
      <c r="E468" s="119"/>
      <c r="F468" s="119"/>
      <c r="J468" s="25"/>
      <c r="O468" s="126"/>
    </row>
    <row r="469" spans="4:15" s="15" customFormat="1" ht="12" customHeight="1">
      <c r="D469" s="119"/>
      <c r="E469" s="119"/>
      <c r="F469" s="119"/>
      <c r="J469" s="25"/>
      <c r="O469" s="126"/>
    </row>
    <row r="470" spans="4:15" s="15" customFormat="1" ht="12" customHeight="1">
      <c r="D470" s="119"/>
      <c r="E470" s="119"/>
      <c r="F470" s="119"/>
      <c r="J470" s="25"/>
      <c r="O470" s="126"/>
    </row>
    <row r="471" spans="4:15" s="15" customFormat="1" ht="12" customHeight="1">
      <c r="D471" s="119"/>
      <c r="E471" s="119"/>
      <c r="F471" s="119"/>
      <c r="J471" s="25"/>
      <c r="O471" s="126"/>
    </row>
    <row r="472" spans="4:15" s="15" customFormat="1" ht="12" customHeight="1">
      <c r="D472" s="119"/>
      <c r="E472" s="119"/>
      <c r="F472" s="119"/>
      <c r="J472" s="25"/>
      <c r="O472" s="126"/>
    </row>
    <row r="473" spans="4:15" s="15" customFormat="1" ht="12" customHeight="1">
      <c r="D473" s="119"/>
      <c r="E473" s="119"/>
      <c r="F473" s="119"/>
      <c r="J473" s="25"/>
      <c r="O473" s="126"/>
    </row>
    <row r="474" spans="4:15" s="15" customFormat="1" ht="12" customHeight="1">
      <c r="D474" s="119"/>
      <c r="E474" s="119"/>
      <c r="F474" s="119"/>
      <c r="J474" s="25"/>
      <c r="O474" s="126"/>
    </row>
    <row r="475" spans="4:15" s="15" customFormat="1" ht="12" customHeight="1">
      <c r="D475" s="119"/>
      <c r="E475" s="119"/>
      <c r="F475" s="119"/>
      <c r="J475" s="25"/>
      <c r="O475" s="126"/>
    </row>
    <row r="476" spans="4:15" s="15" customFormat="1" ht="12" customHeight="1">
      <c r="D476" s="119"/>
      <c r="E476" s="119"/>
      <c r="F476" s="119"/>
      <c r="J476" s="25"/>
      <c r="O476" s="126"/>
    </row>
    <row r="477" spans="4:15" s="15" customFormat="1" ht="12" customHeight="1">
      <c r="D477" s="119"/>
      <c r="E477" s="119"/>
      <c r="F477" s="119"/>
      <c r="J477" s="25"/>
      <c r="O477" s="126"/>
    </row>
    <row r="478" spans="4:15" s="15" customFormat="1" ht="12" customHeight="1">
      <c r="D478" s="119"/>
      <c r="E478" s="119"/>
      <c r="F478" s="119"/>
      <c r="J478" s="25"/>
      <c r="O478" s="126"/>
    </row>
    <row r="479" spans="4:15" s="15" customFormat="1" ht="12" customHeight="1">
      <c r="D479" s="119"/>
      <c r="E479" s="119"/>
      <c r="F479" s="119"/>
      <c r="J479" s="25"/>
      <c r="O479" s="126"/>
    </row>
    <row r="480" spans="4:15" s="15" customFormat="1" ht="12" customHeight="1">
      <c r="D480" s="119"/>
      <c r="E480" s="119"/>
      <c r="F480" s="119"/>
      <c r="J480" s="25"/>
      <c r="O480" s="126"/>
    </row>
    <row r="481" spans="4:15" s="15" customFormat="1" ht="12" customHeight="1">
      <c r="D481" s="119"/>
      <c r="E481" s="119"/>
      <c r="F481" s="119"/>
      <c r="J481" s="25"/>
      <c r="O481" s="126"/>
    </row>
    <row r="482" spans="4:15" s="15" customFormat="1" ht="12" customHeight="1">
      <c r="D482" s="119"/>
      <c r="E482" s="119"/>
      <c r="F482" s="119"/>
      <c r="J482" s="25"/>
      <c r="O482" s="126"/>
    </row>
    <row r="483" spans="4:15" s="15" customFormat="1" ht="12" customHeight="1">
      <c r="D483" s="119"/>
      <c r="E483" s="119"/>
      <c r="F483" s="119"/>
      <c r="J483" s="25"/>
      <c r="O483" s="126"/>
    </row>
    <row r="484" spans="4:15" s="15" customFormat="1" ht="12" customHeight="1">
      <c r="D484" s="119"/>
      <c r="E484" s="119"/>
      <c r="F484" s="119"/>
      <c r="J484" s="25"/>
      <c r="O484" s="126"/>
    </row>
    <row r="485" spans="4:15" s="15" customFormat="1" ht="12" customHeight="1">
      <c r="D485" s="119"/>
      <c r="E485" s="119"/>
      <c r="F485" s="119"/>
      <c r="J485" s="25"/>
      <c r="O485" s="126"/>
    </row>
    <row r="486" spans="4:15" s="15" customFormat="1" ht="12" customHeight="1">
      <c r="D486" s="119"/>
      <c r="E486" s="119"/>
      <c r="F486" s="119"/>
      <c r="J486" s="25"/>
      <c r="O486" s="126"/>
    </row>
    <row r="487" spans="4:15" s="15" customFormat="1" ht="12" customHeight="1">
      <c r="D487" s="119"/>
      <c r="E487" s="119"/>
      <c r="F487" s="119"/>
      <c r="J487" s="25"/>
      <c r="O487" s="126"/>
    </row>
    <row r="488" spans="4:15" s="15" customFormat="1" ht="12" customHeight="1">
      <c r="D488" s="119"/>
      <c r="E488" s="119"/>
      <c r="F488" s="119"/>
      <c r="J488" s="25"/>
      <c r="O488" s="126"/>
    </row>
    <row r="489" spans="4:15" s="15" customFormat="1" ht="12" customHeight="1">
      <c r="D489" s="119"/>
      <c r="E489" s="119"/>
      <c r="F489" s="119"/>
      <c r="J489" s="25"/>
      <c r="O489" s="126"/>
    </row>
    <row r="490" spans="4:15" s="15" customFormat="1" ht="12" customHeight="1">
      <c r="D490" s="119"/>
      <c r="E490" s="119"/>
      <c r="F490" s="119"/>
      <c r="J490" s="25"/>
      <c r="O490" s="126"/>
    </row>
    <row r="491" spans="4:15" s="15" customFormat="1" ht="12" customHeight="1">
      <c r="D491" s="119"/>
      <c r="E491" s="119"/>
      <c r="F491" s="119"/>
      <c r="J491" s="25"/>
      <c r="O491" s="126"/>
    </row>
    <row r="492" spans="4:15" s="15" customFormat="1" ht="12" customHeight="1">
      <c r="D492" s="119"/>
      <c r="E492" s="119"/>
      <c r="F492" s="119"/>
      <c r="J492" s="25"/>
      <c r="O492" s="126"/>
    </row>
    <row r="493" spans="4:15" s="15" customFormat="1" ht="12" customHeight="1">
      <c r="D493" s="119"/>
      <c r="E493" s="119"/>
      <c r="F493" s="119"/>
      <c r="J493" s="25"/>
      <c r="O493" s="126"/>
    </row>
    <row r="494" spans="4:15" s="15" customFormat="1" ht="12" customHeight="1">
      <c r="D494" s="119"/>
      <c r="E494" s="119"/>
      <c r="F494" s="119"/>
      <c r="J494" s="25"/>
      <c r="O494" s="126"/>
    </row>
    <row r="495" spans="4:15" s="15" customFormat="1" ht="12" customHeight="1">
      <c r="D495" s="119"/>
      <c r="E495" s="119"/>
      <c r="F495" s="119"/>
      <c r="J495" s="25"/>
      <c r="O495" s="126"/>
    </row>
    <row r="496" spans="4:15" s="15" customFormat="1" ht="12" customHeight="1">
      <c r="D496" s="119"/>
      <c r="E496" s="119"/>
      <c r="F496" s="119"/>
      <c r="J496" s="25"/>
      <c r="O496" s="126"/>
    </row>
    <row r="497" spans="4:15" s="15" customFormat="1" ht="12" customHeight="1">
      <c r="D497" s="119"/>
      <c r="E497" s="119"/>
      <c r="F497" s="119"/>
      <c r="J497" s="25"/>
      <c r="O497" s="126"/>
    </row>
    <row r="498" spans="4:15" s="15" customFormat="1" ht="12" customHeight="1">
      <c r="D498" s="119"/>
      <c r="E498" s="119"/>
      <c r="F498" s="119"/>
      <c r="J498" s="25"/>
      <c r="O498" s="126"/>
    </row>
    <row r="499" spans="4:15" s="15" customFormat="1" ht="12" customHeight="1">
      <c r="D499" s="119"/>
      <c r="E499" s="119"/>
      <c r="F499" s="119"/>
      <c r="J499" s="25"/>
      <c r="O499" s="126"/>
    </row>
    <row r="500" spans="4:15" s="15" customFormat="1" ht="12" customHeight="1">
      <c r="D500" s="119"/>
      <c r="E500" s="119"/>
      <c r="F500" s="119"/>
      <c r="J500" s="25"/>
      <c r="O500" s="126"/>
    </row>
    <row r="501" spans="4:15" s="15" customFormat="1" ht="12" customHeight="1">
      <c r="D501" s="119"/>
      <c r="E501" s="119"/>
      <c r="F501" s="119"/>
      <c r="J501" s="25"/>
      <c r="O501" s="126"/>
    </row>
    <row r="502" spans="4:15" s="15" customFormat="1" ht="12" customHeight="1">
      <c r="D502" s="119"/>
      <c r="E502" s="119"/>
      <c r="F502" s="119"/>
      <c r="J502" s="25"/>
      <c r="O502" s="126"/>
    </row>
    <row r="503" spans="4:15" s="15" customFormat="1" ht="12" customHeight="1">
      <c r="D503" s="119"/>
      <c r="E503" s="119"/>
      <c r="F503" s="119"/>
      <c r="J503" s="25"/>
      <c r="O503" s="126"/>
    </row>
    <row r="504" spans="4:15" s="15" customFormat="1" ht="12" customHeight="1">
      <c r="D504" s="119"/>
      <c r="E504" s="119"/>
      <c r="F504" s="119"/>
      <c r="J504" s="25"/>
      <c r="O504" s="126"/>
    </row>
    <row r="505" spans="4:15" s="15" customFormat="1" ht="12" customHeight="1">
      <c r="D505" s="119"/>
      <c r="E505" s="119"/>
      <c r="F505" s="119"/>
      <c r="J505" s="25"/>
      <c r="O505" s="126"/>
    </row>
    <row r="506" spans="4:15" s="15" customFormat="1" ht="12" customHeight="1">
      <c r="D506" s="119"/>
      <c r="E506" s="119"/>
      <c r="F506" s="119"/>
      <c r="J506" s="25"/>
      <c r="O506" s="126"/>
    </row>
    <row r="507" spans="4:15" s="15" customFormat="1" ht="12" customHeight="1">
      <c r="D507" s="119"/>
      <c r="E507" s="119"/>
      <c r="F507" s="119"/>
      <c r="J507" s="25"/>
      <c r="O507" s="126"/>
    </row>
    <row r="508" spans="4:15" s="15" customFormat="1" ht="12" customHeight="1">
      <c r="D508" s="119"/>
      <c r="E508" s="119"/>
      <c r="F508" s="119"/>
      <c r="J508" s="25"/>
      <c r="O508" s="126"/>
    </row>
    <row r="509" spans="4:15" s="15" customFormat="1" ht="12" customHeight="1">
      <c r="D509" s="119"/>
      <c r="E509" s="119"/>
      <c r="F509" s="119"/>
      <c r="J509" s="25"/>
      <c r="O509" s="126"/>
    </row>
    <row r="510" spans="4:15" s="15" customFormat="1" ht="12" customHeight="1">
      <c r="D510" s="119"/>
      <c r="E510" s="119"/>
      <c r="F510" s="119"/>
      <c r="J510" s="25"/>
      <c r="O510" s="126"/>
    </row>
    <row r="511" spans="4:15" s="15" customFormat="1" ht="12" customHeight="1">
      <c r="D511" s="119"/>
      <c r="E511" s="119"/>
      <c r="F511" s="119"/>
      <c r="J511" s="25"/>
      <c r="O511" s="126"/>
    </row>
    <row r="512" spans="4:15" s="15" customFormat="1" ht="12" customHeight="1">
      <c r="D512" s="119"/>
      <c r="E512" s="119"/>
      <c r="F512" s="119"/>
      <c r="J512" s="25"/>
      <c r="O512" s="126"/>
    </row>
    <row r="513" spans="4:15" s="15" customFormat="1" ht="12" customHeight="1">
      <c r="D513" s="119"/>
      <c r="E513" s="119"/>
      <c r="F513" s="119"/>
      <c r="J513" s="25"/>
      <c r="O513" s="126"/>
    </row>
    <row r="514" spans="4:15" s="15" customFormat="1" ht="12" customHeight="1">
      <c r="D514" s="119"/>
      <c r="E514" s="119"/>
      <c r="F514" s="119"/>
      <c r="J514" s="25"/>
      <c r="O514" s="126"/>
    </row>
    <row r="515" spans="4:15" s="15" customFormat="1" ht="12" customHeight="1">
      <c r="D515" s="119"/>
      <c r="E515" s="119"/>
      <c r="F515" s="119"/>
      <c r="J515" s="25"/>
      <c r="O515" s="126"/>
    </row>
    <row r="516" spans="4:15" s="15" customFormat="1" ht="12" customHeight="1">
      <c r="D516" s="119"/>
      <c r="E516" s="119"/>
      <c r="F516" s="119"/>
      <c r="J516" s="25"/>
      <c r="O516" s="126"/>
    </row>
    <row r="517" spans="4:15" s="15" customFormat="1" ht="12" customHeight="1">
      <c r="D517" s="119"/>
      <c r="E517" s="119"/>
      <c r="F517" s="119"/>
      <c r="J517" s="25"/>
      <c r="O517" s="126"/>
    </row>
    <row r="518" spans="4:15" s="15" customFormat="1" ht="12" customHeight="1">
      <c r="D518" s="119"/>
      <c r="E518" s="119"/>
      <c r="F518" s="119"/>
      <c r="J518" s="25"/>
      <c r="O518" s="126"/>
    </row>
    <row r="519" spans="4:15" s="15" customFormat="1" ht="12" customHeight="1">
      <c r="D519" s="119"/>
      <c r="E519" s="119"/>
      <c r="F519" s="119"/>
      <c r="J519" s="25"/>
      <c r="O519" s="126"/>
    </row>
    <row r="520" spans="4:15" s="15" customFormat="1" ht="12" customHeight="1">
      <c r="D520" s="119"/>
      <c r="E520" s="119"/>
      <c r="F520" s="119"/>
      <c r="J520" s="25"/>
      <c r="O520" s="126"/>
    </row>
    <row r="521" spans="4:15" s="15" customFormat="1" ht="12" customHeight="1">
      <c r="D521" s="119"/>
      <c r="E521" s="119"/>
      <c r="F521" s="119"/>
      <c r="J521" s="25"/>
      <c r="O521" s="126"/>
    </row>
    <row r="522" spans="4:15" s="15" customFormat="1" ht="12" customHeight="1">
      <c r="D522" s="119"/>
      <c r="E522" s="119"/>
      <c r="F522" s="119"/>
      <c r="J522" s="25"/>
      <c r="O522" s="126"/>
    </row>
    <row r="523" spans="4:15" s="15" customFormat="1" ht="12" customHeight="1">
      <c r="D523" s="119"/>
      <c r="E523" s="119"/>
      <c r="F523" s="119"/>
      <c r="J523" s="25"/>
      <c r="O523" s="126"/>
    </row>
    <row r="524" spans="4:15" s="15" customFormat="1" ht="12" customHeight="1">
      <c r="D524" s="119"/>
      <c r="E524" s="119"/>
      <c r="F524" s="119"/>
      <c r="J524" s="25"/>
      <c r="O524" s="126"/>
    </row>
    <row r="525" spans="4:15" s="15" customFormat="1" ht="12" customHeight="1">
      <c r="D525" s="119"/>
      <c r="E525" s="119"/>
      <c r="F525" s="119"/>
      <c r="J525" s="25"/>
      <c r="O525" s="126"/>
    </row>
    <row r="526" spans="4:15" s="15" customFormat="1" ht="12" customHeight="1">
      <c r="D526" s="119"/>
      <c r="E526" s="119"/>
      <c r="F526" s="119"/>
      <c r="J526" s="25"/>
      <c r="O526" s="126"/>
    </row>
    <row r="527" spans="4:15" s="15" customFormat="1" ht="12" customHeight="1">
      <c r="D527" s="119"/>
      <c r="E527" s="119"/>
      <c r="F527" s="119"/>
      <c r="J527" s="25"/>
      <c r="O527" s="126"/>
    </row>
    <row r="528" spans="4:15" s="15" customFormat="1" ht="12" customHeight="1">
      <c r="D528" s="119"/>
      <c r="E528" s="119"/>
      <c r="F528" s="119"/>
      <c r="J528" s="25"/>
      <c r="O528" s="126"/>
    </row>
    <row r="529" spans="4:15" s="15" customFormat="1" ht="12" customHeight="1">
      <c r="D529" s="119"/>
      <c r="E529" s="119"/>
      <c r="F529" s="119"/>
      <c r="J529" s="25"/>
      <c r="O529" s="126"/>
    </row>
    <row r="530" spans="4:15" s="15" customFormat="1" ht="12" customHeight="1">
      <c r="D530" s="119"/>
      <c r="E530" s="119"/>
      <c r="F530" s="119"/>
      <c r="J530" s="25"/>
      <c r="O530" s="126"/>
    </row>
    <row r="531" spans="4:15" s="15" customFormat="1" ht="12" customHeight="1">
      <c r="D531" s="119"/>
      <c r="E531" s="119"/>
      <c r="F531" s="119"/>
      <c r="J531" s="25"/>
      <c r="O531" s="126"/>
    </row>
    <row r="532" spans="4:15" s="15" customFormat="1" ht="12" customHeight="1">
      <c r="D532" s="119"/>
      <c r="E532" s="119"/>
      <c r="F532" s="119"/>
      <c r="J532" s="25"/>
      <c r="O532" s="126"/>
    </row>
    <row r="533" spans="4:15" s="15" customFormat="1" ht="12" customHeight="1">
      <c r="D533" s="119"/>
      <c r="E533" s="119"/>
      <c r="F533" s="119"/>
      <c r="J533" s="25"/>
      <c r="O533" s="126"/>
    </row>
    <row r="534" spans="4:15" s="15" customFormat="1" ht="12" customHeight="1">
      <c r="D534" s="119"/>
      <c r="E534" s="119"/>
      <c r="F534" s="119"/>
      <c r="J534" s="25"/>
      <c r="O534" s="126"/>
    </row>
    <row r="535" spans="4:15" s="15" customFormat="1" ht="12" customHeight="1">
      <c r="D535" s="119"/>
      <c r="E535" s="119"/>
      <c r="F535" s="119"/>
      <c r="J535" s="25"/>
      <c r="O535" s="126"/>
    </row>
    <row r="536" spans="4:15" s="15" customFormat="1" ht="12" customHeight="1">
      <c r="D536" s="119"/>
      <c r="E536" s="119"/>
      <c r="F536" s="119"/>
      <c r="J536" s="25"/>
      <c r="O536" s="126"/>
    </row>
    <row r="537" spans="4:15" s="15" customFormat="1" ht="12" customHeight="1">
      <c r="D537" s="119"/>
      <c r="E537" s="119"/>
      <c r="F537" s="119"/>
      <c r="J537" s="25"/>
      <c r="O537" s="126"/>
    </row>
    <row r="538" spans="4:15" s="15" customFormat="1" ht="12" customHeight="1">
      <c r="D538" s="119"/>
      <c r="E538" s="119"/>
      <c r="F538" s="119"/>
      <c r="J538" s="25"/>
      <c r="O538" s="126"/>
    </row>
    <row r="539" spans="4:15" s="15" customFormat="1" ht="12" customHeight="1">
      <c r="D539" s="119"/>
      <c r="E539" s="119"/>
      <c r="F539" s="119"/>
      <c r="J539" s="25"/>
      <c r="O539" s="126"/>
    </row>
    <row r="540" spans="4:15" s="15" customFormat="1" ht="12" customHeight="1">
      <c r="D540" s="119"/>
      <c r="E540" s="119"/>
      <c r="F540" s="119"/>
      <c r="J540" s="25"/>
      <c r="O540" s="126"/>
    </row>
    <row r="541" spans="4:15" s="15" customFormat="1" ht="12" customHeight="1">
      <c r="D541" s="119"/>
      <c r="E541" s="119"/>
      <c r="F541" s="119"/>
      <c r="J541" s="25"/>
      <c r="O541" s="126"/>
    </row>
    <row r="542" spans="4:15" s="15" customFormat="1" ht="12" customHeight="1">
      <c r="D542" s="119"/>
      <c r="E542" s="119"/>
      <c r="F542" s="119"/>
      <c r="J542" s="25"/>
      <c r="O542" s="126"/>
    </row>
    <row r="543" spans="4:15" s="15" customFormat="1" ht="12" customHeight="1">
      <c r="D543" s="119"/>
      <c r="E543" s="119"/>
      <c r="F543" s="119"/>
      <c r="J543" s="25"/>
      <c r="O543" s="126"/>
    </row>
    <row r="544" spans="4:15" s="15" customFormat="1" ht="12" customHeight="1">
      <c r="D544" s="119"/>
      <c r="E544" s="119"/>
      <c r="F544" s="119"/>
      <c r="J544" s="25"/>
      <c r="O544" s="126"/>
    </row>
    <row r="545" spans="4:15" s="15" customFormat="1" ht="12" customHeight="1">
      <c r="D545" s="119"/>
      <c r="E545" s="119"/>
      <c r="F545" s="119"/>
      <c r="J545" s="25"/>
      <c r="O545" s="126"/>
    </row>
    <row r="546" spans="4:15" s="15" customFormat="1" ht="12" customHeight="1">
      <c r="D546" s="119"/>
      <c r="E546" s="119"/>
      <c r="F546" s="119"/>
      <c r="J546" s="25"/>
      <c r="O546" s="126"/>
    </row>
    <row r="547" spans="4:15" s="15" customFormat="1" ht="12" customHeight="1">
      <c r="D547" s="119"/>
      <c r="E547" s="119"/>
      <c r="F547" s="119"/>
      <c r="J547" s="25"/>
      <c r="O547" s="126"/>
    </row>
    <row r="548" spans="4:15" s="15" customFormat="1" ht="12" customHeight="1">
      <c r="D548" s="119"/>
      <c r="E548" s="119"/>
      <c r="F548" s="119"/>
      <c r="J548" s="25"/>
      <c r="O548" s="126"/>
    </row>
    <row r="549" spans="4:15" s="15" customFormat="1" ht="12" customHeight="1">
      <c r="D549" s="119"/>
      <c r="E549" s="119"/>
      <c r="F549" s="119"/>
      <c r="J549" s="25"/>
      <c r="O549" s="126"/>
    </row>
    <row r="550" spans="4:15" s="15" customFormat="1" ht="12" customHeight="1">
      <c r="D550" s="119"/>
      <c r="E550" s="119"/>
      <c r="F550" s="119"/>
      <c r="J550" s="25"/>
      <c r="O550" s="126"/>
    </row>
    <row r="551" spans="4:15" s="15" customFormat="1" ht="12" customHeight="1">
      <c r="D551" s="119"/>
      <c r="E551" s="119"/>
      <c r="F551" s="119"/>
      <c r="J551" s="25"/>
      <c r="O551" s="126"/>
    </row>
    <row r="552" spans="4:15" s="15" customFormat="1" ht="12" customHeight="1">
      <c r="D552" s="119"/>
      <c r="E552" s="119"/>
      <c r="F552" s="119"/>
      <c r="J552" s="25"/>
      <c r="O552" s="126"/>
    </row>
    <row r="553" spans="4:15" s="15" customFormat="1" ht="12" customHeight="1">
      <c r="D553" s="119"/>
      <c r="E553" s="119"/>
      <c r="F553" s="119"/>
      <c r="J553" s="25"/>
      <c r="O553" s="126"/>
    </row>
    <row r="554" spans="4:15" s="15" customFormat="1" ht="12" customHeight="1">
      <c r="D554" s="119"/>
      <c r="E554" s="119"/>
      <c r="F554" s="119"/>
      <c r="J554" s="25"/>
      <c r="O554" s="126"/>
    </row>
    <row r="555" spans="4:15" s="15" customFormat="1" ht="12" customHeight="1">
      <c r="D555" s="119"/>
      <c r="E555" s="119"/>
      <c r="F555" s="119"/>
      <c r="J555" s="25"/>
      <c r="O555" s="126"/>
    </row>
    <row r="556" spans="4:15" s="15" customFormat="1" ht="12" customHeight="1">
      <c r="D556" s="119"/>
      <c r="E556" s="119"/>
      <c r="F556" s="119"/>
      <c r="J556" s="25"/>
      <c r="O556" s="126"/>
    </row>
    <row r="557" spans="4:15" s="15" customFormat="1" ht="12" customHeight="1">
      <c r="D557" s="119"/>
      <c r="E557" s="119"/>
      <c r="F557" s="119"/>
      <c r="J557" s="25"/>
      <c r="O557" s="126"/>
    </row>
    <row r="558" spans="4:15" s="15" customFormat="1" ht="12" customHeight="1">
      <c r="D558" s="119"/>
      <c r="E558" s="119"/>
      <c r="F558" s="119"/>
      <c r="J558" s="25"/>
      <c r="O558" s="126"/>
    </row>
    <row r="559" spans="4:15" s="15" customFormat="1" ht="12" customHeight="1">
      <c r="D559" s="119"/>
      <c r="E559" s="119"/>
      <c r="F559" s="119"/>
      <c r="J559" s="25"/>
      <c r="O559" s="126"/>
    </row>
    <row r="560" spans="4:15" s="15" customFormat="1" ht="12" customHeight="1">
      <c r="D560" s="119"/>
      <c r="E560" s="119"/>
      <c r="F560" s="119"/>
      <c r="J560" s="25"/>
      <c r="O560" s="126"/>
    </row>
    <row r="561" spans="4:15" s="15" customFormat="1" ht="12" customHeight="1">
      <c r="D561" s="119"/>
      <c r="E561" s="119"/>
      <c r="F561" s="119"/>
      <c r="J561" s="25"/>
      <c r="O561" s="126"/>
    </row>
    <row r="562" spans="4:15" s="15" customFormat="1" ht="12" customHeight="1">
      <c r="D562" s="119"/>
      <c r="E562" s="119"/>
      <c r="F562" s="119"/>
      <c r="J562" s="25"/>
      <c r="O562" s="126"/>
    </row>
    <row r="563" spans="4:15" s="15" customFormat="1" ht="12" customHeight="1">
      <c r="D563" s="119"/>
      <c r="E563" s="119"/>
      <c r="F563" s="119"/>
      <c r="J563" s="25"/>
      <c r="O563" s="126"/>
    </row>
    <row r="564" spans="4:15" s="15" customFormat="1" ht="12" customHeight="1">
      <c r="D564" s="119"/>
      <c r="E564" s="119"/>
      <c r="F564" s="119"/>
      <c r="J564" s="25"/>
      <c r="O564" s="126"/>
    </row>
    <row r="565" spans="4:15" s="15" customFormat="1" ht="12" customHeight="1">
      <c r="D565" s="119"/>
      <c r="E565" s="119"/>
      <c r="F565" s="119"/>
      <c r="J565" s="25"/>
      <c r="O565" s="126"/>
    </row>
    <row r="566" spans="4:15" s="15" customFormat="1" ht="12" customHeight="1">
      <c r="D566" s="119"/>
      <c r="E566" s="119"/>
      <c r="F566" s="119"/>
      <c r="J566" s="25"/>
      <c r="O566" s="126"/>
    </row>
    <row r="567" spans="4:15" s="15" customFormat="1" ht="12" customHeight="1">
      <c r="D567" s="119"/>
      <c r="E567" s="119"/>
      <c r="F567" s="119"/>
      <c r="J567" s="25"/>
      <c r="O567" s="126"/>
    </row>
    <row r="568" spans="4:15" s="15" customFormat="1" ht="12" customHeight="1">
      <c r="D568" s="119"/>
      <c r="E568" s="119"/>
      <c r="F568" s="119"/>
      <c r="J568" s="25"/>
      <c r="O568" s="126"/>
    </row>
    <row r="569" spans="4:15" s="15" customFormat="1" ht="12" customHeight="1">
      <c r="D569" s="119"/>
      <c r="E569" s="119"/>
      <c r="F569" s="119"/>
      <c r="J569" s="25"/>
      <c r="O569" s="126"/>
    </row>
    <row r="570" spans="4:15" s="15" customFormat="1" ht="12" customHeight="1">
      <c r="D570" s="119"/>
      <c r="E570" s="119"/>
      <c r="F570" s="119"/>
      <c r="J570" s="25"/>
      <c r="O570" s="126"/>
    </row>
    <row r="571" spans="4:15" s="15" customFormat="1" ht="12" customHeight="1">
      <c r="D571" s="119"/>
      <c r="E571" s="119"/>
      <c r="F571" s="119"/>
      <c r="J571" s="25"/>
      <c r="O571" s="126"/>
    </row>
    <row r="572" spans="4:15" s="15" customFormat="1" ht="12" customHeight="1">
      <c r="D572" s="119"/>
      <c r="E572" s="119"/>
      <c r="F572" s="119"/>
      <c r="J572" s="25"/>
      <c r="O572" s="126"/>
    </row>
    <row r="573" spans="4:15" s="15" customFormat="1" ht="12" customHeight="1">
      <c r="D573" s="119"/>
      <c r="E573" s="119"/>
      <c r="F573" s="119"/>
      <c r="J573" s="25"/>
      <c r="O573" s="126"/>
    </row>
    <row r="574" spans="4:15" s="15" customFormat="1" ht="12" customHeight="1">
      <c r="D574" s="119"/>
      <c r="E574" s="119"/>
      <c r="F574" s="119"/>
      <c r="J574" s="25"/>
      <c r="O574" s="126"/>
    </row>
    <row r="575" spans="4:15" s="15" customFormat="1" ht="12" customHeight="1">
      <c r="D575" s="119"/>
      <c r="E575" s="119"/>
      <c r="F575" s="119"/>
      <c r="J575" s="25"/>
      <c r="O575" s="126"/>
    </row>
    <row r="576" spans="4:15" s="15" customFormat="1" ht="12" customHeight="1">
      <c r="D576" s="119"/>
      <c r="E576" s="119"/>
      <c r="F576" s="119"/>
      <c r="J576" s="25"/>
      <c r="O576" s="126"/>
    </row>
    <row r="577" spans="4:15" s="15" customFormat="1" ht="12" customHeight="1">
      <c r="D577" s="119"/>
      <c r="E577" s="119"/>
      <c r="F577" s="119"/>
      <c r="J577" s="25"/>
      <c r="O577" s="126"/>
    </row>
    <row r="578" spans="4:15" s="15" customFormat="1" ht="12" customHeight="1">
      <c r="D578" s="119"/>
      <c r="E578" s="119"/>
      <c r="F578" s="119"/>
      <c r="J578" s="25"/>
      <c r="O578" s="126"/>
    </row>
    <row r="579" spans="4:15" s="15" customFormat="1" ht="12" customHeight="1">
      <c r="D579" s="119"/>
      <c r="E579" s="119"/>
      <c r="F579" s="119"/>
      <c r="J579" s="25"/>
      <c r="O579" s="126"/>
    </row>
    <row r="580" spans="4:15" s="15" customFormat="1" ht="12" customHeight="1">
      <c r="D580" s="119"/>
      <c r="E580" s="119"/>
      <c r="F580" s="119"/>
      <c r="J580" s="25"/>
      <c r="O580" s="126"/>
    </row>
    <row r="581" spans="4:15" s="15" customFormat="1" ht="12" customHeight="1">
      <c r="D581" s="119"/>
      <c r="E581" s="119"/>
      <c r="F581" s="119"/>
      <c r="J581" s="25"/>
      <c r="O581" s="126"/>
    </row>
    <row r="582" spans="4:15" s="15" customFormat="1" ht="12" customHeight="1">
      <c r="D582" s="119"/>
      <c r="E582" s="119"/>
      <c r="F582" s="119"/>
      <c r="J582" s="25"/>
      <c r="O582" s="126"/>
    </row>
    <row r="583" spans="4:15" s="15" customFormat="1" ht="12" customHeight="1">
      <c r="D583" s="119"/>
      <c r="E583" s="119"/>
      <c r="F583" s="119"/>
      <c r="J583" s="25"/>
      <c r="O583" s="126"/>
    </row>
    <row r="584" spans="4:15" s="15" customFormat="1" ht="12" customHeight="1">
      <c r="D584" s="119"/>
      <c r="E584" s="119"/>
      <c r="F584" s="119"/>
      <c r="J584" s="25"/>
      <c r="O584" s="126"/>
    </row>
    <row r="585" spans="4:15" s="15" customFormat="1" ht="12" customHeight="1">
      <c r="D585" s="119"/>
      <c r="E585" s="119"/>
      <c r="F585" s="119"/>
      <c r="J585" s="25"/>
      <c r="O585" s="126"/>
    </row>
    <row r="586" spans="4:15" s="15" customFormat="1" ht="12" customHeight="1">
      <c r="D586" s="119"/>
      <c r="E586" s="119"/>
      <c r="F586" s="119"/>
      <c r="J586" s="25"/>
      <c r="O586" s="126"/>
    </row>
    <row r="587" spans="4:15" s="15" customFormat="1" ht="12" customHeight="1">
      <c r="D587" s="119"/>
      <c r="E587" s="119"/>
      <c r="F587" s="119"/>
      <c r="J587" s="25"/>
      <c r="O587" s="126"/>
    </row>
    <row r="588" spans="4:15" s="15" customFormat="1" ht="12" customHeight="1">
      <c r="D588" s="119"/>
      <c r="E588" s="119"/>
      <c r="F588" s="119"/>
      <c r="J588" s="25"/>
      <c r="O588" s="126"/>
    </row>
    <row r="589" spans="4:15" s="15" customFormat="1" ht="12" customHeight="1">
      <c r="D589" s="119"/>
      <c r="E589" s="119"/>
      <c r="F589" s="119"/>
      <c r="J589" s="25"/>
      <c r="O589" s="126"/>
    </row>
    <row r="590" spans="4:15" s="15" customFormat="1" ht="12" customHeight="1">
      <c r="D590" s="119"/>
      <c r="E590" s="119"/>
      <c r="F590" s="119"/>
      <c r="J590" s="25"/>
      <c r="O590" s="126"/>
    </row>
    <row r="591" spans="4:15" s="15" customFormat="1" ht="12" customHeight="1">
      <c r="D591" s="119"/>
      <c r="E591" s="119"/>
      <c r="F591" s="119"/>
      <c r="J591" s="25"/>
      <c r="O591" s="126"/>
    </row>
    <row r="592" spans="4:15" s="15" customFormat="1" ht="12" customHeight="1">
      <c r="D592" s="119"/>
      <c r="E592" s="119"/>
      <c r="F592" s="119"/>
      <c r="J592" s="25"/>
      <c r="O592" s="126"/>
    </row>
    <row r="593" spans="4:15" s="15" customFormat="1" ht="12" customHeight="1">
      <c r="D593" s="119"/>
      <c r="E593" s="119"/>
      <c r="F593" s="119"/>
      <c r="J593" s="25"/>
      <c r="O593" s="126"/>
    </row>
    <row r="594" spans="4:15" s="15" customFormat="1" ht="12" customHeight="1">
      <c r="D594" s="119"/>
      <c r="E594" s="119"/>
      <c r="F594" s="119"/>
      <c r="J594" s="25"/>
      <c r="O594" s="126"/>
    </row>
    <row r="595" spans="4:15" s="15" customFormat="1" ht="12" customHeight="1">
      <c r="D595" s="119"/>
      <c r="E595" s="119"/>
      <c r="F595" s="119"/>
      <c r="J595" s="25"/>
      <c r="O595" s="126"/>
    </row>
    <row r="596" spans="4:15" s="15" customFormat="1" ht="12" customHeight="1">
      <c r="D596" s="119"/>
      <c r="E596" s="119"/>
      <c r="F596" s="119"/>
      <c r="J596" s="25"/>
      <c r="O596" s="126"/>
    </row>
    <row r="597" spans="4:15" s="15" customFormat="1" ht="12" customHeight="1">
      <c r="D597" s="119"/>
      <c r="E597" s="119"/>
      <c r="F597" s="119"/>
      <c r="J597" s="25"/>
      <c r="O597" s="126"/>
    </row>
    <row r="598" spans="4:15" s="15" customFormat="1" ht="12" customHeight="1">
      <c r="D598" s="119"/>
      <c r="E598" s="119"/>
      <c r="F598" s="119"/>
      <c r="J598" s="25"/>
      <c r="O598" s="126"/>
    </row>
    <row r="599" spans="4:15" s="15" customFormat="1" ht="12" customHeight="1">
      <c r="D599" s="119"/>
      <c r="E599" s="119"/>
      <c r="F599" s="119"/>
      <c r="J599" s="25"/>
      <c r="O599" s="126"/>
    </row>
    <row r="600" spans="4:15" s="15" customFormat="1" ht="12" customHeight="1">
      <c r="D600" s="119"/>
      <c r="E600" s="119"/>
      <c r="F600" s="119"/>
      <c r="J600" s="25"/>
      <c r="O600" s="126"/>
    </row>
    <row r="601" spans="4:15" s="15" customFormat="1" ht="12" customHeight="1">
      <c r="D601" s="119"/>
      <c r="E601" s="119"/>
      <c r="F601" s="119"/>
      <c r="J601" s="25"/>
      <c r="O601" s="126"/>
    </row>
    <row r="602" spans="4:15" s="15" customFormat="1" ht="12" customHeight="1">
      <c r="D602" s="119"/>
      <c r="E602" s="119"/>
      <c r="F602" s="119"/>
      <c r="J602" s="25"/>
      <c r="O602" s="126"/>
    </row>
    <row r="603" spans="4:15" s="15" customFormat="1" ht="12" customHeight="1">
      <c r="D603" s="119"/>
      <c r="E603" s="119"/>
      <c r="F603" s="119"/>
      <c r="J603" s="25"/>
      <c r="O603" s="126"/>
    </row>
    <row r="604" spans="4:15" s="15" customFormat="1" ht="12" customHeight="1">
      <c r="D604" s="119"/>
      <c r="E604" s="119"/>
      <c r="F604" s="119"/>
      <c r="J604" s="25"/>
      <c r="O604" s="126"/>
    </row>
    <row r="605" spans="4:15" s="15" customFormat="1" ht="12" customHeight="1">
      <c r="D605" s="119"/>
      <c r="E605" s="119"/>
      <c r="F605" s="119"/>
      <c r="J605" s="25"/>
      <c r="O605" s="126"/>
    </row>
    <row r="606" spans="4:15" s="15" customFormat="1" ht="12" customHeight="1">
      <c r="D606" s="119"/>
      <c r="E606" s="119"/>
      <c r="F606" s="119"/>
      <c r="J606" s="25"/>
      <c r="O606" s="126"/>
    </row>
    <row r="607" spans="4:15" s="15" customFormat="1" ht="12" customHeight="1">
      <c r="D607" s="119"/>
      <c r="E607" s="119"/>
      <c r="F607" s="119"/>
      <c r="J607" s="25"/>
      <c r="O607" s="126"/>
    </row>
    <row r="608" spans="4:15" s="15" customFormat="1" ht="12" customHeight="1">
      <c r="D608" s="119"/>
      <c r="E608" s="119"/>
      <c r="F608" s="119"/>
      <c r="J608" s="25"/>
      <c r="O608" s="126"/>
    </row>
    <row r="609" spans="4:15" s="15" customFormat="1" ht="12" customHeight="1">
      <c r="D609" s="119"/>
      <c r="E609" s="119"/>
      <c r="F609" s="119"/>
      <c r="J609" s="25"/>
      <c r="O609" s="126"/>
    </row>
    <row r="610" spans="4:15" s="15" customFormat="1" ht="12" customHeight="1">
      <c r="D610" s="119"/>
      <c r="E610" s="119"/>
      <c r="F610" s="119"/>
      <c r="J610" s="25"/>
      <c r="O610" s="126"/>
    </row>
    <row r="611" spans="4:15" s="15" customFormat="1" ht="12" customHeight="1">
      <c r="D611" s="119"/>
      <c r="E611" s="119"/>
      <c r="F611" s="119"/>
      <c r="J611" s="25"/>
      <c r="O611" s="126"/>
    </row>
    <row r="612" spans="4:15" s="15" customFormat="1" ht="12" customHeight="1">
      <c r="D612" s="119"/>
      <c r="E612" s="119"/>
      <c r="F612" s="119"/>
      <c r="J612" s="25"/>
      <c r="O612" s="126"/>
    </row>
    <row r="613" spans="4:15" s="15" customFormat="1" ht="12" customHeight="1">
      <c r="D613" s="119"/>
      <c r="E613" s="119"/>
      <c r="F613" s="119"/>
      <c r="J613" s="25"/>
      <c r="O613" s="126"/>
    </row>
    <row r="614" spans="4:15" s="15" customFormat="1" ht="12" customHeight="1">
      <c r="D614" s="119"/>
      <c r="E614" s="119"/>
      <c r="F614" s="119"/>
      <c r="J614" s="25"/>
      <c r="O614" s="126"/>
    </row>
    <row r="615" spans="4:15" s="15" customFormat="1" ht="12" customHeight="1">
      <c r="D615" s="119"/>
      <c r="E615" s="119"/>
      <c r="F615" s="119"/>
      <c r="J615" s="25"/>
      <c r="O615" s="126"/>
    </row>
    <row r="616" spans="4:15" s="15" customFormat="1" ht="12" customHeight="1">
      <c r="D616" s="119"/>
      <c r="E616" s="119"/>
      <c r="F616" s="119"/>
      <c r="J616" s="25"/>
      <c r="O616" s="126"/>
    </row>
    <row r="617" spans="4:15" s="15" customFormat="1" ht="12" customHeight="1">
      <c r="D617" s="119"/>
      <c r="E617" s="119"/>
      <c r="F617" s="119"/>
      <c r="J617" s="25"/>
      <c r="O617" s="126"/>
    </row>
    <row r="618" spans="4:15" s="15" customFormat="1" ht="12" customHeight="1">
      <c r="D618" s="119"/>
      <c r="E618" s="119"/>
      <c r="F618" s="119"/>
      <c r="J618" s="25"/>
      <c r="O618" s="126"/>
    </row>
    <row r="619" spans="4:15" s="15" customFormat="1" ht="12" customHeight="1">
      <c r="D619" s="119"/>
      <c r="E619" s="119"/>
      <c r="F619" s="119"/>
      <c r="J619" s="25"/>
      <c r="O619" s="126"/>
    </row>
    <row r="620" spans="4:15" s="15" customFormat="1" ht="12" customHeight="1">
      <c r="D620" s="119"/>
      <c r="E620" s="119"/>
      <c r="F620" s="119"/>
      <c r="J620" s="25"/>
      <c r="O620" s="126"/>
    </row>
    <row r="621" spans="4:15" s="15" customFormat="1" ht="12" customHeight="1">
      <c r="D621" s="119"/>
      <c r="E621" s="119"/>
      <c r="F621" s="119"/>
      <c r="J621" s="25"/>
      <c r="O621" s="126"/>
    </row>
    <row r="622" spans="4:15" s="15" customFormat="1" ht="12" customHeight="1">
      <c r="D622" s="119"/>
      <c r="E622" s="119"/>
      <c r="F622" s="119"/>
      <c r="J622" s="25"/>
      <c r="O622" s="126"/>
    </row>
    <row r="623" spans="4:15" s="15" customFormat="1" ht="12" customHeight="1">
      <c r="D623" s="119"/>
      <c r="E623" s="119"/>
      <c r="F623" s="119"/>
      <c r="J623" s="25"/>
      <c r="O623" s="126"/>
    </row>
    <row r="624" spans="4:15" s="15" customFormat="1" ht="12" customHeight="1">
      <c r="D624" s="119"/>
      <c r="E624" s="119"/>
      <c r="F624" s="119"/>
      <c r="J624" s="25"/>
      <c r="O624" s="126"/>
    </row>
    <row r="625" spans="4:15" s="15" customFormat="1" ht="12" customHeight="1">
      <c r="D625" s="119"/>
      <c r="E625" s="119"/>
      <c r="F625" s="119"/>
      <c r="J625" s="25"/>
      <c r="O625" s="126"/>
    </row>
    <row r="626" spans="4:15" s="15" customFormat="1" ht="12" customHeight="1">
      <c r="D626" s="119"/>
      <c r="E626" s="119"/>
      <c r="F626" s="119"/>
      <c r="J626" s="25"/>
      <c r="O626" s="126"/>
    </row>
    <row r="627" spans="4:15" s="15" customFormat="1" ht="12" customHeight="1">
      <c r="D627" s="119"/>
      <c r="E627" s="119"/>
      <c r="F627" s="119"/>
      <c r="J627" s="25"/>
      <c r="O627" s="126"/>
    </row>
    <row r="628" spans="4:15" s="15" customFormat="1" ht="12" customHeight="1">
      <c r="D628" s="119"/>
      <c r="E628" s="119"/>
      <c r="F628" s="119"/>
      <c r="J628" s="25"/>
      <c r="O628" s="126"/>
    </row>
    <row r="629" spans="4:15" s="15" customFormat="1" ht="12" customHeight="1">
      <c r="D629" s="119"/>
      <c r="E629" s="119"/>
      <c r="F629" s="119"/>
      <c r="J629" s="25"/>
      <c r="O629" s="126"/>
    </row>
    <row r="630" spans="4:15" s="15" customFormat="1" ht="12" customHeight="1">
      <c r="D630" s="119"/>
      <c r="E630" s="119"/>
      <c r="F630" s="119"/>
      <c r="J630" s="25"/>
      <c r="O630" s="126"/>
    </row>
    <row r="631" spans="4:15" s="15" customFormat="1" ht="12" customHeight="1">
      <c r="D631" s="119"/>
      <c r="E631" s="119"/>
      <c r="F631" s="119"/>
      <c r="J631" s="25"/>
      <c r="O631" s="126"/>
    </row>
    <row r="632" spans="4:15" s="15" customFormat="1" ht="12" customHeight="1">
      <c r="D632" s="119"/>
      <c r="E632" s="119"/>
      <c r="F632" s="119"/>
      <c r="J632" s="25"/>
      <c r="O632" s="126"/>
    </row>
    <row r="633" spans="4:15" s="15" customFormat="1" ht="12" customHeight="1">
      <c r="D633" s="119"/>
      <c r="E633" s="119"/>
      <c r="F633" s="119"/>
      <c r="J633" s="25"/>
      <c r="O633" s="126"/>
    </row>
    <row r="634" spans="4:15" s="15" customFormat="1" ht="12" customHeight="1">
      <c r="D634" s="119"/>
      <c r="E634" s="119"/>
      <c r="F634" s="119"/>
      <c r="J634" s="25"/>
      <c r="O634" s="126"/>
    </row>
    <row r="635" spans="4:15" s="15" customFormat="1" ht="12" customHeight="1">
      <c r="D635" s="119"/>
      <c r="E635" s="119"/>
      <c r="F635" s="119"/>
      <c r="J635" s="25"/>
      <c r="O635" s="126"/>
    </row>
    <row r="636" spans="4:15" s="15" customFormat="1" ht="12" customHeight="1">
      <c r="D636" s="119"/>
      <c r="E636" s="119"/>
      <c r="F636" s="119"/>
      <c r="J636" s="25"/>
      <c r="O636" s="126"/>
    </row>
    <row r="637" spans="4:15" s="15" customFormat="1" ht="12" customHeight="1">
      <c r="D637" s="119"/>
      <c r="E637" s="119"/>
      <c r="F637" s="119"/>
      <c r="J637" s="25"/>
      <c r="O637" s="126"/>
    </row>
    <row r="638" spans="4:15" s="15" customFormat="1" ht="12" customHeight="1">
      <c r="D638" s="119"/>
      <c r="E638" s="119"/>
      <c r="F638" s="119"/>
      <c r="J638" s="25"/>
      <c r="O638" s="126"/>
    </row>
    <row r="639" spans="4:15" s="15" customFormat="1" ht="12" customHeight="1">
      <c r="D639" s="119"/>
      <c r="E639" s="119"/>
      <c r="F639" s="119"/>
      <c r="J639" s="25"/>
      <c r="O639" s="126"/>
    </row>
    <row r="640" spans="4:15" s="15" customFormat="1" ht="12" customHeight="1">
      <c r="D640" s="119"/>
      <c r="E640" s="119"/>
      <c r="F640" s="119"/>
      <c r="J640" s="25"/>
      <c r="O640" s="126"/>
    </row>
    <row r="641" spans="4:15" s="15" customFormat="1" ht="12" customHeight="1">
      <c r="D641" s="119"/>
      <c r="E641" s="119"/>
      <c r="F641" s="119"/>
      <c r="J641" s="25"/>
      <c r="O641" s="126"/>
    </row>
    <row r="642" spans="4:15" s="15" customFormat="1" ht="12" customHeight="1">
      <c r="D642" s="119"/>
      <c r="E642" s="119"/>
      <c r="F642" s="119"/>
      <c r="J642" s="25"/>
      <c r="O642" s="126"/>
    </row>
    <row r="643" spans="4:15" s="15" customFormat="1" ht="12" customHeight="1">
      <c r="D643" s="119"/>
      <c r="E643" s="119"/>
      <c r="F643" s="119"/>
      <c r="J643" s="25"/>
      <c r="O643" s="126"/>
    </row>
    <row r="644" spans="4:15" s="15" customFormat="1" ht="12" customHeight="1">
      <c r="D644" s="119"/>
      <c r="E644" s="119"/>
      <c r="F644" s="119"/>
      <c r="J644" s="25"/>
      <c r="O644" s="126"/>
    </row>
    <row r="645" spans="4:15" s="15" customFormat="1" ht="12" customHeight="1">
      <c r="D645" s="119"/>
      <c r="E645" s="119"/>
      <c r="F645" s="119"/>
      <c r="J645" s="25"/>
      <c r="O645" s="126"/>
    </row>
    <row r="646" spans="4:15" s="15" customFormat="1" ht="12" customHeight="1">
      <c r="D646" s="119"/>
      <c r="E646" s="119"/>
      <c r="F646" s="119"/>
      <c r="J646" s="25"/>
      <c r="O646" s="126"/>
    </row>
    <row r="647" spans="4:15" s="15" customFormat="1" ht="12" customHeight="1">
      <c r="D647" s="119"/>
      <c r="E647" s="119"/>
      <c r="F647" s="119"/>
      <c r="J647" s="25"/>
      <c r="O647" s="126"/>
    </row>
    <row r="648" spans="4:15" s="15" customFormat="1" ht="12" customHeight="1">
      <c r="D648" s="119"/>
      <c r="E648" s="119"/>
      <c r="F648" s="119"/>
      <c r="J648" s="25"/>
      <c r="O648" s="126"/>
    </row>
    <row r="649" spans="4:15" s="15" customFormat="1" ht="12" customHeight="1">
      <c r="D649" s="119"/>
      <c r="E649" s="119"/>
      <c r="F649" s="119"/>
      <c r="J649" s="25"/>
      <c r="O649" s="126"/>
    </row>
    <row r="650" spans="4:15" s="15" customFormat="1" ht="12" customHeight="1">
      <c r="D650" s="119"/>
      <c r="E650" s="119"/>
      <c r="F650" s="119"/>
      <c r="J650" s="25"/>
      <c r="O650" s="126"/>
    </row>
    <row r="651" spans="4:15" s="15" customFormat="1" ht="12" customHeight="1">
      <c r="D651" s="119"/>
      <c r="E651" s="119"/>
      <c r="F651" s="119"/>
      <c r="J651" s="25"/>
      <c r="O651" s="126"/>
    </row>
    <row r="652" spans="4:15" s="15" customFormat="1" ht="12" customHeight="1">
      <c r="D652" s="119"/>
      <c r="E652" s="119"/>
      <c r="F652" s="119"/>
      <c r="J652" s="25"/>
      <c r="O652" s="126"/>
    </row>
    <row r="653" spans="4:15" s="15" customFormat="1" ht="12" customHeight="1">
      <c r="D653" s="119"/>
      <c r="E653" s="119"/>
      <c r="F653" s="119"/>
      <c r="J653" s="25"/>
      <c r="O653" s="126"/>
    </row>
    <row r="654" spans="4:15" s="15" customFormat="1" ht="12" customHeight="1">
      <c r="D654" s="119"/>
      <c r="E654" s="119"/>
      <c r="F654" s="119"/>
      <c r="J654" s="25"/>
      <c r="O654" s="126"/>
    </row>
    <row r="655" spans="4:15" s="15" customFormat="1" ht="12" customHeight="1">
      <c r="D655" s="119"/>
      <c r="E655" s="119"/>
      <c r="F655" s="119"/>
      <c r="J655" s="25"/>
      <c r="O655" s="126"/>
    </row>
    <row r="656" spans="4:15" s="15" customFormat="1" ht="12" customHeight="1">
      <c r="D656" s="119"/>
      <c r="E656" s="119"/>
      <c r="F656" s="119"/>
      <c r="J656" s="25"/>
      <c r="O656" s="126"/>
    </row>
    <row r="657" spans="4:15" s="15" customFormat="1" ht="12" customHeight="1">
      <c r="D657" s="119"/>
      <c r="E657" s="119"/>
      <c r="F657" s="119"/>
      <c r="J657" s="25"/>
      <c r="O657" s="126"/>
    </row>
    <row r="658" spans="4:15" s="15" customFormat="1" ht="12" customHeight="1">
      <c r="D658" s="119"/>
      <c r="E658" s="119"/>
      <c r="F658" s="119"/>
      <c r="J658" s="25"/>
      <c r="O658" s="126"/>
    </row>
    <row r="659" spans="4:15" s="15" customFormat="1" ht="12" customHeight="1">
      <c r="D659" s="119"/>
      <c r="E659" s="119"/>
      <c r="F659" s="119"/>
      <c r="J659" s="25"/>
      <c r="O659" s="126"/>
    </row>
    <row r="660" spans="4:15" s="15" customFormat="1" ht="12" customHeight="1">
      <c r="D660" s="119"/>
      <c r="E660" s="119"/>
      <c r="F660" s="119"/>
      <c r="J660" s="25"/>
      <c r="O660" s="126"/>
    </row>
    <row r="661" spans="4:15" s="15" customFormat="1" ht="12" customHeight="1">
      <c r="D661" s="119"/>
      <c r="E661" s="119"/>
      <c r="F661" s="119"/>
      <c r="J661" s="25"/>
      <c r="O661" s="126"/>
    </row>
    <row r="662" spans="4:15" s="15" customFormat="1" ht="12" customHeight="1">
      <c r="D662" s="119"/>
      <c r="E662" s="119"/>
      <c r="F662" s="119"/>
      <c r="J662" s="25"/>
      <c r="O662" s="126"/>
    </row>
    <row r="663" spans="4:15" s="15" customFormat="1" ht="12" customHeight="1">
      <c r="D663" s="119"/>
      <c r="E663" s="119"/>
      <c r="F663" s="119"/>
      <c r="J663" s="25"/>
      <c r="O663" s="126"/>
    </row>
    <row r="664" spans="4:15" s="15" customFormat="1" ht="12" customHeight="1">
      <c r="D664" s="119"/>
      <c r="E664" s="119"/>
      <c r="F664" s="119"/>
      <c r="J664" s="25"/>
      <c r="O664" s="126"/>
    </row>
    <row r="665" spans="4:15" s="15" customFormat="1" ht="12" customHeight="1">
      <c r="D665" s="119"/>
      <c r="E665" s="119"/>
      <c r="F665" s="119"/>
      <c r="J665" s="25"/>
      <c r="O665" s="126"/>
    </row>
    <row r="666" spans="4:15" s="15" customFormat="1" ht="12" customHeight="1">
      <c r="D666" s="119"/>
      <c r="E666" s="119"/>
      <c r="F666" s="119"/>
      <c r="J666" s="25"/>
      <c r="O666" s="126"/>
    </row>
    <row r="667" spans="4:15" s="15" customFormat="1" ht="12" customHeight="1">
      <c r="D667" s="119"/>
      <c r="E667" s="119"/>
      <c r="F667" s="119"/>
      <c r="J667" s="25"/>
      <c r="O667" s="126"/>
    </row>
    <row r="668" spans="4:15" s="15" customFormat="1" ht="12" customHeight="1">
      <c r="D668" s="119"/>
      <c r="E668" s="119"/>
      <c r="F668" s="119"/>
      <c r="J668" s="25"/>
      <c r="O668" s="126"/>
    </row>
    <row r="669" spans="4:15" s="15" customFormat="1" ht="12" customHeight="1">
      <c r="D669" s="119"/>
      <c r="E669" s="119"/>
      <c r="F669" s="119"/>
      <c r="J669" s="25"/>
      <c r="O669" s="126"/>
    </row>
    <row r="670" spans="4:15" s="15" customFormat="1" ht="12" customHeight="1">
      <c r="D670" s="119"/>
      <c r="E670" s="119"/>
      <c r="F670" s="119"/>
      <c r="J670" s="25"/>
      <c r="O670" s="126"/>
    </row>
    <row r="671" spans="4:15" s="15" customFormat="1" ht="12" customHeight="1">
      <c r="D671" s="119"/>
      <c r="E671" s="119"/>
      <c r="F671" s="119"/>
      <c r="J671" s="25"/>
      <c r="O671" s="126"/>
    </row>
    <row r="672" spans="4:15" s="15" customFormat="1" ht="12" customHeight="1">
      <c r="D672" s="119"/>
      <c r="E672" s="119"/>
      <c r="F672" s="119"/>
      <c r="J672" s="25"/>
      <c r="O672" s="126"/>
    </row>
    <row r="673" spans="4:15" s="15" customFormat="1" ht="12" customHeight="1">
      <c r="D673" s="119"/>
      <c r="E673" s="119"/>
      <c r="F673" s="119"/>
      <c r="J673" s="25"/>
      <c r="O673" s="126"/>
    </row>
    <row r="674" spans="4:15" s="15" customFormat="1" ht="12" customHeight="1">
      <c r="D674" s="119"/>
      <c r="E674" s="119"/>
      <c r="F674" s="119"/>
      <c r="J674" s="25"/>
      <c r="O674" s="126"/>
    </row>
    <row r="675" spans="4:15" s="15" customFormat="1" ht="12" customHeight="1">
      <c r="D675" s="119"/>
      <c r="E675" s="119"/>
      <c r="F675" s="119"/>
      <c r="J675" s="25"/>
      <c r="O675" s="126"/>
    </row>
    <row r="676" spans="4:15" s="15" customFormat="1" ht="12" customHeight="1">
      <c r="D676" s="119"/>
      <c r="E676" s="119"/>
      <c r="F676" s="119"/>
      <c r="J676" s="25"/>
      <c r="O676" s="126"/>
    </row>
    <row r="677" spans="4:15" s="15" customFormat="1" ht="12" customHeight="1">
      <c r="D677" s="119"/>
      <c r="E677" s="119"/>
      <c r="F677" s="119"/>
      <c r="J677" s="25"/>
      <c r="O677" s="126"/>
    </row>
    <row r="678" spans="4:15" s="15" customFormat="1" ht="12" customHeight="1">
      <c r="D678" s="119"/>
      <c r="E678" s="119"/>
      <c r="F678" s="119"/>
      <c r="J678" s="25"/>
      <c r="O678" s="126"/>
    </row>
    <row r="679" spans="4:15" s="15" customFormat="1" ht="12" customHeight="1">
      <c r="D679" s="119"/>
      <c r="E679" s="119"/>
      <c r="F679" s="119"/>
      <c r="J679" s="25"/>
      <c r="O679" s="126"/>
    </row>
    <row r="680" spans="4:15" s="15" customFormat="1" ht="12" customHeight="1">
      <c r="D680" s="119"/>
      <c r="E680" s="119"/>
      <c r="F680" s="119"/>
      <c r="J680" s="25"/>
      <c r="O680" s="126"/>
    </row>
    <row r="681" spans="4:15" s="15" customFormat="1" ht="12" customHeight="1">
      <c r="D681" s="119"/>
      <c r="E681" s="119"/>
      <c r="F681" s="119"/>
      <c r="J681" s="25"/>
      <c r="O681" s="126"/>
    </row>
    <row r="682" spans="4:15" s="15" customFormat="1" ht="12" customHeight="1">
      <c r="D682" s="119"/>
      <c r="E682" s="119"/>
      <c r="F682" s="119"/>
      <c r="J682" s="25"/>
      <c r="O682" s="126"/>
    </row>
    <row r="683" spans="4:15" s="15" customFormat="1" ht="12" customHeight="1">
      <c r="D683" s="119"/>
      <c r="E683" s="119"/>
      <c r="F683" s="119"/>
      <c r="J683" s="25"/>
      <c r="O683" s="126"/>
    </row>
    <row r="684" spans="4:15" s="15" customFormat="1" ht="12" customHeight="1">
      <c r="D684" s="119"/>
      <c r="E684" s="119"/>
      <c r="F684" s="119"/>
      <c r="J684" s="25"/>
      <c r="O684" s="126"/>
    </row>
    <row r="685" spans="4:15" s="15" customFormat="1" ht="12" customHeight="1">
      <c r="D685" s="119"/>
      <c r="E685" s="119"/>
      <c r="F685" s="119"/>
      <c r="J685" s="25"/>
      <c r="O685" s="126"/>
    </row>
    <row r="686" spans="4:15" s="15" customFormat="1" ht="12" customHeight="1">
      <c r="D686" s="119"/>
      <c r="E686" s="119"/>
      <c r="F686" s="119"/>
      <c r="J686" s="25"/>
      <c r="O686" s="126"/>
    </row>
    <row r="687" spans="4:15" s="15" customFormat="1" ht="12" customHeight="1">
      <c r="D687" s="119"/>
      <c r="E687" s="119"/>
      <c r="F687" s="119"/>
      <c r="J687" s="25"/>
      <c r="O687" s="126"/>
    </row>
    <row r="688" spans="4:15" s="15" customFormat="1" ht="12" customHeight="1">
      <c r="D688" s="119"/>
      <c r="E688" s="119"/>
      <c r="F688" s="119"/>
      <c r="J688" s="25"/>
      <c r="O688" s="126"/>
    </row>
    <row r="689" spans="4:15" s="15" customFormat="1" ht="12" customHeight="1">
      <c r="D689" s="119"/>
      <c r="E689" s="119"/>
      <c r="F689" s="119"/>
      <c r="J689" s="25"/>
      <c r="O689" s="126"/>
    </row>
    <row r="690" spans="4:15" s="15" customFormat="1" ht="12" customHeight="1">
      <c r="D690" s="119"/>
      <c r="E690" s="119"/>
      <c r="F690" s="119"/>
      <c r="J690" s="25"/>
      <c r="O690" s="126"/>
    </row>
    <row r="691" spans="4:15" s="15" customFormat="1" ht="12" customHeight="1">
      <c r="D691" s="119"/>
      <c r="E691" s="119"/>
      <c r="F691" s="119"/>
      <c r="J691" s="25"/>
      <c r="O691" s="126"/>
    </row>
    <row r="692" spans="4:15" s="15" customFormat="1" ht="12" customHeight="1">
      <c r="D692" s="119"/>
      <c r="E692" s="119"/>
      <c r="F692" s="119"/>
      <c r="J692" s="25"/>
      <c r="O692" s="126"/>
    </row>
    <row r="693" spans="4:15" s="15" customFormat="1" ht="12" customHeight="1">
      <c r="D693" s="119"/>
      <c r="E693" s="119"/>
      <c r="F693" s="119"/>
      <c r="J693" s="25"/>
      <c r="O693" s="126"/>
    </row>
    <row r="694" spans="4:15" s="15" customFormat="1" ht="12" customHeight="1">
      <c r="D694" s="119"/>
      <c r="E694" s="119"/>
      <c r="F694" s="119"/>
      <c r="J694" s="25"/>
      <c r="O694" s="126"/>
    </row>
    <row r="695" spans="4:15" s="15" customFormat="1" ht="12" customHeight="1">
      <c r="D695" s="119"/>
      <c r="E695" s="119"/>
      <c r="F695" s="119"/>
      <c r="J695" s="25"/>
      <c r="O695" s="126"/>
    </row>
    <row r="696" spans="4:15" s="15" customFormat="1" ht="12" customHeight="1">
      <c r="D696" s="119"/>
      <c r="E696" s="119"/>
      <c r="F696" s="119"/>
      <c r="J696" s="25"/>
      <c r="O696" s="126"/>
    </row>
    <row r="697" spans="4:15" s="15" customFormat="1" ht="12" customHeight="1">
      <c r="D697" s="119"/>
      <c r="E697" s="119"/>
      <c r="F697" s="119"/>
      <c r="J697" s="25"/>
      <c r="O697" s="126"/>
    </row>
    <row r="698" spans="4:15" s="15" customFormat="1" ht="12" customHeight="1">
      <c r="D698" s="119"/>
      <c r="E698" s="119"/>
      <c r="F698" s="119"/>
      <c r="J698" s="25"/>
      <c r="O698" s="126"/>
    </row>
    <row r="699" spans="4:15" s="15" customFormat="1" ht="12" customHeight="1">
      <c r="D699" s="119"/>
      <c r="E699" s="119"/>
      <c r="F699" s="119"/>
      <c r="J699" s="25"/>
      <c r="O699" s="126"/>
    </row>
    <row r="700" spans="4:15" s="15" customFormat="1" ht="12" customHeight="1">
      <c r="D700" s="119"/>
      <c r="E700" s="119"/>
      <c r="F700" s="119"/>
      <c r="J700" s="25"/>
      <c r="O700" s="126"/>
    </row>
    <row r="701" spans="4:15" s="15" customFormat="1" ht="12" customHeight="1">
      <c r="D701" s="119"/>
      <c r="E701" s="119"/>
      <c r="F701" s="119"/>
      <c r="J701" s="25"/>
      <c r="O701" s="126"/>
    </row>
    <row r="702" spans="4:15" s="15" customFormat="1" ht="12" customHeight="1">
      <c r="D702" s="119"/>
      <c r="E702" s="119"/>
      <c r="F702" s="119"/>
      <c r="J702" s="25"/>
      <c r="O702" s="126"/>
    </row>
    <row r="703" spans="4:15" s="15" customFormat="1" ht="12" customHeight="1">
      <c r="D703" s="119"/>
      <c r="E703" s="119"/>
      <c r="F703" s="119"/>
      <c r="J703" s="25"/>
      <c r="O703" s="126"/>
    </row>
    <row r="704" spans="4:15" s="15" customFormat="1" ht="12" customHeight="1">
      <c r="D704" s="119"/>
      <c r="E704" s="119"/>
      <c r="F704" s="119"/>
      <c r="J704" s="25"/>
      <c r="O704" s="126"/>
    </row>
    <row r="705" spans="4:15" s="15" customFormat="1" ht="12" customHeight="1">
      <c r="D705" s="119"/>
      <c r="E705" s="119"/>
      <c r="F705" s="119"/>
      <c r="J705" s="25"/>
      <c r="O705" s="126"/>
    </row>
    <row r="706" spans="4:15" s="15" customFormat="1" ht="12" customHeight="1">
      <c r="D706" s="119"/>
      <c r="E706" s="119"/>
      <c r="F706" s="119"/>
      <c r="J706" s="25"/>
      <c r="O706" s="126"/>
    </row>
    <row r="707" spans="4:15" s="15" customFormat="1" ht="12" customHeight="1">
      <c r="D707" s="119"/>
      <c r="E707" s="119"/>
      <c r="F707" s="119"/>
      <c r="J707" s="25"/>
      <c r="O707" s="126"/>
    </row>
    <row r="708" spans="4:15" s="15" customFormat="1" ht="12" customHeight="1">
      <c r="D708" s="119"/>
      <c r="E708" s="119"/>
      <c r="F708" s="119"/>
      <c r="J708" s="25"/>
      <c r="O708" s="126"/>
    </row>
    <row r="709" spans="4:15" s="15" customFormat="1" ht="12" customHeight="1">
      <c r="D709" s="119"/>
      <c r="E709" s="119"/>
      <c r="F709" s="119"/>
      <c r="J709" s="25"/>
      <c r="O709" s="126"/>
    </row>
    <row r="710" spans="4:15" s="15" customFormat="1" ht="12" customHeight="1">
      <c r="D710" s="119"/>
      <c r="E710" s="119"/>
      <c r="F710" s="119"/>
      <c r="J710" s="25"/>
      <c r="O710" s="126"/>
    </row>
    <row r="711" spans="4:15" s="15" customFormat="1" ht="12" customHeight="1">
      <c r="D711" s="119"/>
      <c r="E711" s="119"/>
      <c r="F711" s="119"/>
      <c r="J711" s="25"/>
      <c r="O711" s="126"/>
    </row>
    <row r="712" spans="4:15" s="15" customFormat="1" ht="12" customHeight="1">
      <c r="D712" s="119"/>
      <c r="E712" s="119"/>
      <c r="F712" s="119"/>
      <c r="J712" s="25"/>
      <c r="O712" s="126"/>
    </row>
    <row r="713" spans="4:15" s="15" customFormat="1" ht="12" customHeight="1">
      <c r="D713" s="119"/>
      <c r="E713" s="119"/>
      <c r="F713" s="119"/>
      <c r="J713" s="25"/>
      <c r="O713" s="126"/>
    </row>
    <row r="714" spans="4:15" s="15" customFormat="1" ht="12" customHeight="1">
      <c r="D714" s="119"/>
      <c r="E714" s="119"/>
      <c r="F714" s="119"/>
      <c r="J714" s="25"/>
      <c r="O714" s="126"/>
    </row>
    <row r="715" spans="4:15" s="15" customFormat="1" ht="12" customHeight="1">
      <c r="D715" s="119"/>
      <c r="E715" s="119"/>
      <c r="F715" s="119"/>
      <c r="J715" s="25"/>
      <c r="O715" s="126"/>
    </row>
    <row r="716" spans="4:15" s="15" customFormat="1" ht="12" customHeight="1">
      <c r="D716" s="119"/>
      <c r="E716" s="119"/>
      <c r="F716" s="119"/>
      <c r="J716" s="25"/>
      <c r="O716" s="126"/>
    </row>
    <row r="717" spans="4:15" s="15" customFormat="1" ht="12" customHeight="1">
      <c r="D717" s="119"/>
      <c r="E717" s="119"/>
      <c r="F717" s="119"/>
      <c r="J717" s="25"/>
      <c r="O717" s="126"/>
    </row>
    <row r="718" spans="4:15" s="15" customFormat="1" ht="12" customHeight="1">
      <c r="D718" s="119"/>
      <c r="E718" s="119"/>
      <c r="F718" s="119"/>
      <c r="J718" s="25"/>
      <c r="O718" s="126"/>
    </row>
    <row r="719" spans="4:15" s="15" customFormat="1" ht="12" customHeight="1">
      <c r="D719" s="119"/>
      <c r="E719" s="119"/>
      <c r="F719" s="119"/>
      <c r="J719" s="25"/>
      <c r="O719" s="126"/>
    </row>
    <row r="720" spans="4:15" s="15" customFormat="1" ht="12" customHeight="1">
      <c r="D720" s="119"/>
      <c r="E720" s="119"/>
      <c r="F720" s="119"/>
      <c r="J720" s="25"/>
      <c r="O720" s="126"/>
    </row>
    <row r="721" spans="4:15" s="15" customFormat="1" ht="12" customHeight="1">
      <c r="D721" s="119"/>
      <c r="E721" s="119"/>
      <c r="F721" s="119"/>
      <c r="J721" s="25"/>
      <c r="O721" s="126"/>
    </row>
    <row r="722" spans="4:15" s="15" customFormat="1" ht="12" customHeight="1">
      <c r="D722" s="119"/>
      <c r="E722" s="119"/>
      <c r="F722" s="119"/>
      <c r="J722" s="25"/>
      <c r="O722" s="126"/>
    </row>
    <row r="723" spans="4:15" s="15" customFormat="1" ht="12" customHeight="1">
      <c r="D723" s="119"/>
      <c r="E723" s="119"/>
      <c r="F723" s="119"/>
      <c r="J723" s="25"/>
      <c r="O723" s="126"/>
    </row>
    <row r="724" spans="4:15" s="15" customFormat="1" ht="12" customHeight="1">
      <c r="D724" s="119"/>
      <c r="E724" s="119"/>
      <c r="F724" s="119"/>
      <c r="J724" s="25"/>
      <c r="O724" s="126"/>
    </row>
    <row r="725" spans="4:15" s="15" customFormat="1" ht="12" customHeight="1">
      <c r="D725" s="119"/>
      <c r="E725" s="119"/>
      <c r="F725" s="119"/>
      <c r="J725" s="25"/>
      <c r="O725" s="126"/>
    </row>
    <row r="726" spans="4:15" s="15" customFormat="1" ht="12" customHeight="1">
      <c r="D726" s="119"/>
      <c r="E726" s="119"/>
      <c r="F726" s="119"/>
      <c r="J726" s="25"/>
      <c r="O726" s="126"/>
    </row>
    <row r="727" spans="4:15" s="15" customFormat="1" ht="12" customHeight="1">
      <c r="D727" s="119"/>
      <c r="E727" s="119"/>
      <c r="F727" s="119"/>
      <c r="J727" s="25"/>
      <c r="O727" s="126"/>
    </row>
    <row r="728" spans="4:15" s="15" customFormat="1" ht="12" customHeight="1">
      <c r="D728" s="119"/>
      <c r="E728" s="119"/>
      <c r="F728" s="119"/>
      <c r="J728" s="25"/>
      <c r="O728" s="126"/>
    </row>
    <row r="729" spans="4:15" s="15" customFormat="1" ht="12" customHeight="1">
      <c r="D729" s="119"/>
      <c r="E729" s="119"/>
      <c r="F729" s="119"/>
      <c r="J729" s="25"/>
      <c r="O729" s="126"/>
    </row>
    <row r="730" spans="4:15" s="15" customFormat="1" ht="12" customHeight="1">
      <c r="D730" s="119"/>
      <c r="E730" s="119"/>
      <c r="F730" s="119"/>
      <c r="J730" s="25"/>
      <c r="O730" s="126"/>
    </row>
    <row r="731" spans="4:15" s="15" customFormat="1" ht="12" customHeight="1">
      <c r="D731" s="119"/>
      <c r="E731" s="119"/>
      <c r="F731" s="119"/>
      <c r="J731" s="25"/>
      <c r="O731" s="126"/>
    </row>
    <row r="732" spans="4:15" s="15" customFormat="1" ht="12" customHeight="1">
      <c r="D732" s="119"/>
      <c r="E732" s="119"/>
      <c r="F732" s="119"/>
      <c r="J732" s="25"/>
      <c r="O732" s="126"/>
    </row>
    <row r="733" spans="4:15" s="15" customFormat="1" ht="12" customHeight="1">
      <c r="D733" s="119"/>
      <c r="E733" s="119"/>
      <c r="F733" s="119"/>
      <c r="J733" s="25"/>
      <c r="O733" s="126"/>
    </row>
    <row r="734" spans="4:15" s="15" customFormat="1" ht="12" customHeight="1">
      <c r="D734" s="119"/>
      <c r="E734" s="119"/>
      <c r="F734" s="119"/>
      <c r="J734" s="25"/>
      <c r="O734" s="126"/>
    </row>
    <row r="735" spans="4:15" s="15" customFormat="1" ht="12" customHeight="1">
      <c r="D735" s="119"/>
      <c r="E735" s="119"/>
      <c r="F735" s="119"/>
      <c r="J735" s="25"/>
      <c r="O735" s="126"/>
    </row>
    <row r="736" spans="4:15" s="15" customFormat="1" ht="12" customHeight="1">
      <c r="D736" s="119"/>
      <c r="E736" s="119"/>
      <c r="F736" s="119"/>
      <c r="J736" s="25"/>
      <c r="O736" s="126"/>
    </row>
    <row r="737" spans="4:15" s="15" customFormat="1" ht="12" customHeight="1">
      <c r="D737" s="119"/>
      <c r="E737" s="119"/>
      <c r="F737" s="119"/>
      <c r="J737" s="25"/>
      <c r="O737" s="126"/>
    </row>
    <row r="738" spans="4:15" s="15" customFormat="1" ht="12" customHeight="1">
      <c r="D738" s="119"/>
      <c r="E738" s="119"/>
      <c r="F738" s="119"/>
      <c r="J738" s="25"/>
      <c r="O738" s="126"/>
    </row>
    <row r="739" spans="4:15" s="15" customFormat="1" ht="12" customHeight="1">
      <c r="D739" s="119"/>
      <c r="E739" s="119"/>
      <c r="F739" s="119"/>
      <c r="J739" s="25"/>
      <c r="O739" s="126"/>
    </row>
    <row r="740" spans="4:15" s="15" customFormat="1" ht="12" customHeight="1">
      <c r="D740" s="119"/>
      <c r="E740" s="119"/>
      <c r="F740" s="119"/>
      <c r="J740" s="25"/>
      <c r="O740" s="126"/>
    </row>
    <row r="741" spans="4:15" s="15" customFormat="1" ht="12" customHeight="1">
      <c r="D741" s="119"/>
      <c r="E741" s="119"/>
      <c r="F741" s="119"/>
      <c r="J741" s="25"/>
      <c r="O741" s="126"/>
    </row>
    <row r="742" spans="4:15" s="15" customFormat="1" ht="12" customHeight="1">
      <c r="D742" s="119"/>
      <c r="E742" s="119"/>
      <c r="F742" s="119"/>
      <c r="J742" s="25"/>
      <c r="O742" s="126"/>
    </row>
    <row r="743" spans="4:15" s="15" customFormat="1" ht="12" customHeight="1">
      <c r="D743" s="119"/>
      <c r="E743" s="119"/>
      <c r="F743" s="119"/>
      <c r="J743" s="25"/>
      <c r="O743" s="126"/>
    </row>
    <row r="744" spans="4:15" s="15" customFormat="1" ht="12" customHeight="1">
      <c r="D744" s="119"/>
      <c r="E744" s="119"/>
      <c r="F744" s="119"/>
      <c r="J744" s="25"/>
      <c r="O744" s="126"/>
    </row>
    <row r="745" spans="4:15" s="15" customFormat="1" ht="12" customHeight="1">
      <c r="D745" s="119"/>
      <c r="E745" s="119"/>
      <c r="F745" s="119"/>
      <c r="J745" s="25"/>
      <c r="O745" s="126"/>
    </row>
    <row r="746" spans="4:15" s="15" customFormat="1" ht="12" customHeight="1">
      <c r="D746" s="119"/>
      <c r="E746" s="119"/>
      <c r="F746" s="119"/>
      <c r="J746" s="25"/>
      <c r="O746" s="126"/>
    </row>
    <row r="747" spans="4:15" s="15" customFormat="1" ht="12" customHeight="1">
      <c r="D747" s="119"/>
      <c r="E747" s="119"/>
      <c r="F747" s="119"/>
      <c r="J747" s="25"/>
      <c r="O747" s="126"/>
    </row>
    <row r="748" spans="4:15" s="15" customFormat="1" ht="12" customHeight="1">
      <c r="D748" s="119"/>
      <c r="E748" s="119"/>
      <c r="F748" s="119"/>
      <c r="J748" s="25"/>
      <c r="O748" s="126"/>
    </row>
    <row r="749" spans="4:15" s="15" customFormat="1" ht="12" customHeight="1">
      <c r="D749" s="119"/>
      <c r="E749" s="119"/>
      <c r="F749" s="119"/>
      <c r="J749" s="25"/>
      <c r="O749" s="126"/>
    </row>
    <row r="750" spans="4:15" s="15" customFormat="1" ht="12" customHeight="1">
      <c r="D750" s="119"/>
      <c r="E750" s="119"/>
      <c r="F750" s="119"/>
      <c r="J750" s="25"/>
      <c r="O750" s="126"/>
    </row>
    <row r="751" spans="4:15" s="15" customFormat="1" ht="12" customHeight="1">
      <c r="D751" s="119"/>
      <c r="E751" s="119"/>
      <c r="F751" s="119"/>
      <c r="J751" s="25"/>
      <c r="O751" s="126"/>
    </row>
    <row r="752" spans="4:15" s="15" customFormat="1" ht="12" customHeight="1">
      <c r="D752" s="119"/>
      <c r="E752" s="119"/>
      <c r="F752" s="119"/>
      <c r="J752" s="25"/>
      <c r="O752" s="126"/>
    </row>
    <row r="753" spans="4:15" s="15" customFormat="1" ht="12" customHeight="1">
      <c r="D753" s="119"/>
      <c r="E753" s="119"/>
      <c r="F753" s="119"/>
      <c r="J753" s="25"/>
      <c r="O753" s="126"/>
    </row>
    <row r="754" spans="4:15" s="15" customFormat="1" ht="12" customHeight="1">
      <c r="D754" s="119"/>
      <c r="E754" s="119"/>
      <c r="F754" s="119"/>
      <c r="J754" s="25"/>
      <c r="O754" s="126"/>
    </row>
    <row r="755" spans="4:15" s="15" customFormat="1" ht="12" customHeight="1">
      <c r="D755" s="119"/>
      <c r="E755" s="119"/>
      <c r="F755" s="119"/>
      <c r="J755" s="25"/>
      <c r="O755" s="126"/>
    </row>
    <row r="756" spans="4:15" s="15" customFormat="1" ht="12" customHeight="1">
      <c r="D756" s="119"/>
      <c r="E756" s="119"/>
      <c r="F756" s="119"/>
      <c r="J756" s="25"/>
      <c r="O756" s="126"/>
    </row>
    <row r="757" spans="4:15" s="15" customFormat="1" ht="12" customHeight="1">
      <c r="D757" s="119"/>
      <c r="E757" s="119"/>
      <c r="F757" s="119"/>
      <c r="J757" s="25"/>
      <c r="O757" s="126"/>
    </row>
    <row r="758" spans="4:15" s="15" customFormat="1" ht="12" customHeight="1">
      <c r="D758" s="119"/>
      <c r="E758" s="119"/>
      <c r="F758" s="119"/>
      <c r="J758" s="25"/>
      <c r="O758" s="126"/>
    </row>
    <row r="759" spans="4:15" s="15" customFormat="1" ht="12" customHeight="1">
      <c r="D759" s="119"/>
      <c r="E759" s="119"/>
      <c r="F759" s="119"/>
      <c r="J759" s="25"/>
      <c r="O759" s="126"/>
    </row>
    <row r="760" spans="4:15" s="15" customFormat="1" ht="12" customHeight="1">
      <c r="D760" s="119"/>
      <c r="E760" s="119"/>
      <c r="F760" s="119"/>
      <c r="J760" s="25"/>
      <c r="O760" s="126"/>
    </row>
    <row r="761" spans="4:15" s="15" customFormat="1" ht="12" customHeight="1">
      <c r="D761" s="119"/>
      <c r="E761" s="119"/>
      <c r="F761" s="119"/>
      <c r="J761" s="25"/>
      <c r="O761" s="126"/>
    </row>
    <row r="762" spans="4:15" s="15" customFormat="1" ht="12" customHeight="1">
      <c r="D762" s="119"/>
      <c r="E762" s="119"/>
      <c r="F762" s="119"/>
      <c r="J762" s="25"/>
      <c r="O762" s="126"/>
    </row>
    <row r="763" spans="4:15" s="15" customFormat="1" ht="12" customHeight="1">
      <c r="D763" s="119"/>
      <c r="E763" s="119"/>
      <c r="F763" s="119"/>
      <c r="J763" s="25"/>
      <c r="O763" s="126"/>
    </row>
    <row r="764" spans="4:15" s="15" customFormat="1" ht="12" customHeight="1">
      <c r="D764" s="119"/>
      <c r="E764" s="119"/>
      <c r="F764" s="119"/>
      <c r="J764" s="25"/>
      <c r="O764" s="126"/>
    </row>
    <row r="765" spans="4:15" s="15" customFormat="1" ht="12" customHeight="1">
      <c r="D765" s="119"/>
      <c r="E765" s="119"/>
      <c r="F765" s="119"/>
      <c r="J765" s="25"/>
      <c r="O765" s="126"/>
    </row>
    <row r="766" spans="4:15" s="15" customFormat="1" ht="12" customHeight="1">
      <c r="D766" s="119"/>
      <c r="E766" s="119"/>
      <c r="F766" s="119"/>
      <c r="J766" s="25"/>
      <c r="O766" s="126"/>
    </row>
    <row r="767" spans="4:15" s="15" customFormat="1" ht="12" customHeight="1">
      <c r="D767" s="119"/>
      <c r="E767" s="119"/>
      <c r="F767" s="119"/>
      <c r="J767" s="25"/>
      <c r="O767" s="126"/>
    </row>
    <row r="768" spans="4:15" s="15" customFormat="1" ht="12" customHeight="1">
      <c r="D768" s="119"/>
      <c r="E768" s="119"/>
      <c r="F768" s="119"/>
      <c r="J768" s="25"/>
      <c r="O768" s="126"/>
    </row>
    <row r="769" spans="4:15" s="15" customFormat="1" ht="12" customHeight="1">
      <c r="D769" s="119"/>
      <c r="E769" s="119"/>
      <c r="F769" s="119"/>
      <c r="J769" s="25"/>
      <c r="O769" s="126"/>
    </row>
    <row r="770" spans="4:15" s="15" customFormat="1" ht="12" customHeight="1">
      <c r="D770" s="119"/>
      <c r="E770" s="119"/>
      <c r="F770" s="119"/>
      <c r="J770" s="25"/>
      <c r="O770" s="126"/>
    </row>
    <row r="771" spans="4:15" s="15" customFormat="1" ht="12" customHeight="1">
      <c r="D771" s="119"/>
      <c r="E771" s="119"/>
      <c r="F771" s="119"/>
      <c r="J771" s="25"/>
      <c r="O771" s="126"/>
    </row>
    <row r="772" spans="4:15" s="15" customFormat="1" ht="12" customHeight="1">
      <c r="D772" s="119"/>
      <c r="E772" s="119"/>
      <c r="F772" s="119"/>
      <c r="J772" s="25"/>
      <c r="O772" s="126"/>
    </row>
    <row r="773" spans="4:15" s="15" customFormat="1" ht="12" customHeight="1">
      <c r="D773" s="119"/>
      <c r="E773" s="119"/>
      <c r="F773" s="119"/>
      <c r="J773" s="25"/>
      <c r="O773" s="126"/>
    </row>
    <row r="774" spans="4:15" s="15" customFormat="1" ht="12" customHeight="1">
      <c r="D774" s="119"/>
      <c r="E774" s="119"/>
      <c r="F774" s="119"/>
      <c r="J774" s="25"/>
      <c r="O774" s="126"/>
    </row>
    <row r="775" spans="4:15" s="15" customFormat="1" ht="12" customHeight="1">
      <c r="D775" s="119"/>
      <c r="E775" s="119"/>
      <c r="F775" s="119"/>
      <c r="J775" s="25"/>
      <c r="O775" s="126"/>
    </row>
    <row r="776" spans="4:15" s="15" customFormat="1" ht="12" customHeight="1">
      <c r="D776" s="119"/>
      <c r="E776" s="119"/>
      <c r="F776" s="119"/>
      <c r="J776" s="25"/>
      <c r="O776" s="126"/>
    </row>
    <row r="777" spans="4:15" s="15" customFormat="1" ht="12" customHeight="1">
      <c r="D777" s="119"/>
      <c r="E777" s="119"/>
      <c r="F777" s="119"/>
      <c r="J777" s="25"/>
      <c r="O777" s="126"/>
    </row>
    <row r="778" spans="4:15" s="15" customFormat="1" ht="12" customHeight="1">
      <c r="D778" s="119"/>
      <c r="E778" s="119"/>
      <c r="F778" s="119"/>
      <c r="J778" s="25"/>
      <c r="O778" s="126"/>
    </row>
    <row r="779" spans="4:15" s="15" customFormat="1" ht="12" customHeight="1">
      <c r="D779" s="119"/>
      <c r="E779" s="119"/>
      <c r="F779" s="119"/>
      <c r="J779" s="25"/>
      <c r="O779" s="126"/>
    </row>
    <row r="780" spans="4:15" s="15" customFormat="1" ht="12" customHeight="1">
      <c r="D780" s="119"/>
      <c r="E780" s="119"/>
      <c r="F780" s="119"/>
      <c r="J780" s="25"/>
      <c r="O780" s="126"/>
    </row>
    <row r="781" spans="4:15" s="15" customFormat="1" ht="12" customHeight="1">
      <c r="D781" s="119"/>
      <c r="E781" s="119"/>
      <c r="F781" s="119"/>
      <c r="J781" s="25"/>
      <c r="O781" s="126"/>
    </row>
    <row r="782" spans="4:15" s="15" customFormat="1" ht="12" customHeight="1">
      <c r="D782" s="119"/>
      <c r="E782" s="119"/>
      <c r="F782" s="119"/>
      <c r="J782" s="25"/>
      <c r="O782" s="126"/>
    </row>
    <row r="783" spans="4:15" s="15" customFormat="1" ht="12" customHeight="1">
      <c r="D783" s="119"/>
      <c r="E783" s="119"/>
      <c r="F783" s="119"/>
      <c r="J783" s="25"/>
      <c r="O783" s="126"/>
    </row>
    <row r="784" spans="4:15" s="15" customFormat="1" ht="12" customHeight="1">
      <c r="D784" s="119"/>
      <c r="E784" s="119"/>
      <c r="F784" s="119"/>
      <c r="J784" s="25"/>
      <c r="O784" s="126"/>
    </row>
    <row r="785" spans="4:15" s="15" customFormat="1" ht="12" customHeight="1">
      <c r="D785" s="119"/>
      <c r="E785" s="119"/>
      <c r="F785" s="119"/>
      <c r="J785" s="25"/>
      <c r="O785" s="126"/>
    </row>
    <row r="786" spans="4:15" s="15" customFormat="1" ht="12" customHeight="1">
      <c r="D786" s="119"/>
      <c r="E786" s="119"/>
      <c r="F786" s="119"/>
      <c r="J786" s="25"/>
      <c r="O786" s="126"/>
    </row>
    <row r="787" spans="4:15" s="15" customFormat="1" ht="12" customHeight="1">
      <c r="D787" s="119"/>
      <c r="E787" s="119"/>
      <c r="F787" s="119"/>
      <c r="J787" s="25"/>
      <c r="O787" s="126"/>
    </row>
    <row r="788" spans="4:15" s="15" customFormat="1" ht="12" customHeight="1">
      <c r="D788" s="119"/>
      <c r="E788" s="119"/>
      <c r="F788" s="119"/>
      <c r="J788" s="25"/>
      <c r="O788" s="126"/>
    </row>
    <row r="789" spans="4:15" s="15" customFormat="1" ht="12" customHeight="1">
      <c r="D789" s="119"/>
      <c r="E789" s="119"/>
      <c r="F789" s="119"/>
      <c r="J789" s="25"/>
      <c r="O789" s="126"/>
    </row>
    <row r="790" spans="4:15" s="15" customFormat="1" ht="12" customHeight="1">
      <c r="D790" s="119"/>
      <c r="E790" s="119"/>
      <c r="F790" s="119"/>
      <c r="J790" s="25"/>
      <c r="O790" s="126"/>
    </row>
    <row r="791" spans="4:15" s="15" customFormat="1" ht="12" customHeight="1">
      <c r="D791" s="119"/>
      <c r="E791" s="119"/>
      <c r="F791" s="119"/>
      <c r="J791" s="25"/>
      <c r="O791" s="126"/>
    </row>
    <row r="792" spans="4:15" s="15" customFormat="1" ht="12" customHeight="1">
      <c r="D792" s="119"/>
      <c r="E792" s="119"/>
      <c r="F792" s="119"/>
      <c r="J792" s="25"/>
      <c r="O792" s="126"/>
    </row>
    <row r="793" spans="4:15" s="15" customFormat="1" ht="12" customHeight="1">
      <c r="D793" s="119"/>
      <c r="E793" s="119"/>
      <c r="F793" s="119"/>
      <c r="J793" s="25"/>
      <c r="O793" s="126"/>
    </row>
    <row r="794" spans="4:15" s="15" customFormat="1" ht="12" customHeight="1">
      <c r="D794" s="119"/>
      <c r="E794" s="119"/>
      <c r="F794" s="119"/>
      <c r="J794" s="25"/>
      <c r="O794" s="126"/>
    </row>
    <row r="795" spans="4:15" s="15" customFormat="1" ht="12" customHeight="1">
      <c r="D795" s="119"/>
      <c r="E795" s="119"/>
      <c r="F795" s="119"/>
      <c r="J795" s="25"/>
      <c r="O795" s="126"/>
    </row>
    <row r="796" spans="4:15" s="15" customFormat="1" ht="12" customHeight="1">
      <c r="D796" s="119"/>
      <c r="E796" s="119"/>
      <c r="F796" s="119"/>
      <c r="J796" s="25"/>
      <c r="O796" s="126"/>
    </row>
    <row r="797" spans="4:15" s="15" customFormat="1" ht="12" customHeight="1">
      <c r="D797" s="119"/>
      <c r="E797" s="119"/>
      <c r="F797" s="119"/>
      <c r="J797" s="25"/>
      <c r="O797" s="126"/>
    </row>
    <row r="798" spans="4:15" s="15" customFormat="1" ht="12" customHeight="1">
      <c r="D798" s="119"/>
      <c r="E798" s="119"/>
      <c r="F798" s="119"/>
      <c r="J798" s="25"/>
      <c r="O798" s="126"/>
    </row>
    <row r="799" spans="4:15" s="15" customFormat="1" ht="12" customHeight="1">
      <c r="D799" s="119"/>
      <c r="E799" s="119"/>
      <c r="F799" s="119"/>
      <c r="J799" s="25"/>
      <c r="O799" s="126"/>
    </row>
    <row r="800" spans="4:15" s="15" customFormat="1" ht="12" customHeight="1">
      <c r="D800" s="119"/>
      <c r="E800" s="119"/>
      <c r="F800" s="119"/>
      <c r="J800" s="25"/>
      <c r="O800" s="126"/>
    </row>
    <row r="801" spans="4:15" s="15" customFormat="1" ht="12" customHeight="1">
      <c r="D801" s="119"/>
      <c r="E801" s="119"/>
      <c r="F801" s="119"/>
      <c r="J801" s="25"/>
      <c r="O801" s="126"/>
    </row>
    <row r="802" spans="4:15" s="15" customFormat="1" ht="12" customHeight="1">
      <c r="D802" s="119"/>
      <c r="E802" s="119"/>
      <c r="F802" s="119"/>
      <c r="J802" s="25"/>
      <c r="O802" s="126"/>
    </row>
    <row r="803" spans="4:15" s="15" customFormat="1" ht="12" customHeight="1">
      <c r="D803" s="119"/>
      <c r="E803" s="119"/>
      <c r="F803" s="119"/>
      <c r="J803" s="25"/>
      <c r="O803" s="126"/>
    </row>
    <row r="804" spans="4:15" s="15" customFormat="1" ht="12" customHeight="1">
      <c r="D804" s="119"/>
      <c r="E804" s="119"/>
      <c r="F804" s="119"/>
      <c r="J804" s="25"/>
      <c r="O804" s="126"/>
    </row>
    <row r="805" spans="4:15" s="15" customFormat="1" ht="12" customHeight="1">
      <c r="D805" s="119"/>
      <c r="E805" s="119"/>
      <c r="F805" s="119"/>
      <c r="J805" s="25"/>
      <c r="O805" s="126"/>
    </row>
    <row r="806" spans="4:15" s="15" customFormat="1" ht="12" customHeight="1">
      <c r="D806" s="119"/>
      <c r="E806" s="119"/>
      <c r="F806" s="119"/>
      <c r="J806" s="25"/>
      <c r="O806" s="126"/>
    </row>
    <row r="807" spans="4:15" s="15" customFormat="1" ht="12" customHeight="1">
      <c r="D807" s="119"/>
      <c r="E807" s="119"/>
      <c r="F807" s="119"/>
      <c r="J807" s="25"/>
      <c r="O807" s="126"/>
    </row>
    <row r="808" spans="4:15" s="15" customFormat="1" ht="12" customHeight="1">
      <c r="D808" s="119"/>
      <c r="E808" s="119"/>
      <c r="F808" s="119"/>
      <c r="J808" s="25"/>
      <c r="O808" s="126"/>
    </row>
    <row r="809" spans="4:15" s="15" customFormat="1" ht="12" customHeight="1">
      <c r="D809" s="119"/>
      <c r="E809" s="119"/>
      <c r="F809" s="119"/>
      <c r="J809" s="25"/>
      <c r="O809" s="126"/>
    </row>
    <row r="810" spans="4:15" s="15" customFormat="1" ht="12" customHeight="1">
      <c r="D810" s="119"/>
      <c r="E810" s="119"/>
      <c r="F810" s="119"/>
      <c r="J810" s="25"/>
      <c r="O810" s="126"/>
    </row>
    <row r="811" spans="4:15" s="15" customFormat="1" ht="12" customHeight="1">
      <c r="D811" s="119"/>
      <c r="E811" s="119"/>
      <c r="F811" s="119"/>
      <c r="J811" s="25"/>
      <c r="O811" s="126"/>
    </row>
    <row r="812" spans="4:15" s="15" customFormat="1" ht="12" customHeight="1">
      <c r="D812" s="119"/>
      <c r="E812" s="119"/>
      <c r="F812" s="119"/>
      <c r="J812" s="25"/>
      <c r="O812" s="126"/>
    </row>
    <row r="813" spans="4:15" s="15" customFormat="1" ht="12" customHeight="1">
      <c r="D813" s="119"/>
      <c r="E813" s="119"/>
      <c r="F813" s="119"/>
      <c r="J813" s="25"/>
      <c r="O813" s="126"/>
    </row>
    <row r="814" spans="4:15" s="15" customFormat="1" ht="12" customHeight="1">
      <c r="D814" s="119"/>
      <c r="E814" s="119"/>
      <c r="F814" s="119"/>
      <c r="J814" s="25"/>
      <c r="O814" s="126"/>
    </row>
    <row r="815" spans="4:15" s="15" customFormat="1" ht="12" customHeight="1">
      <c r="D815" s="119"/>
      <c r="E815" s="119"/>
      <c r="F815" s="119"/>
      <c r="J815" s="25"/>
      <c r="O815" s="126"/>
    </row>
    <row r="816" spans="4:15" s="15" customFormat="1" ht="12" customHeight="1">
      <c r="D816" s="119"/>
      <c r="E816" s="119"/>
      <c r="F816" s="119"/>
      <c r="J816" s="25"/>
      <c r="O816" s="126"/>
    </row>
    <row r="817" spans="4:15" s="15" customFormat="1" ht="12" customHeight="1">
      <c r="D817" s="119"/>
      <c r="E817" s="119"/>
      <c r="F817" s="119"/>
      <c r="J817" s="25"/>
      <c r="O817" s="126"/>
    </row>
    <row r="818" spans="4:15" s="15" customFormat="1" ht="12" customHeight="1">
      <c r="D818" s="119"/>
      <c r="E818" s="119"/>
      <c r="F818" s="119"/>
      <c r="J818" s="25"/>
      <c r="O818" s="126"/>
    </row>
    <row r="819" spans="4:15" s="15" customFormat="1" ht="12" customHeight="1">
      <c r="D819" s="119"/>
      <c r="E819" s="119"/>
      <c r="F819" s="119"/>
      <c r="J819" s="25"/>
      <c r="O819" s="126"/>
    </row>
    <row r="820" spans="4:15" s="15" customFormat="1" ht="12" customHeight="1">
      <c r="D820" s="119"/>
      <c r="E820" s="119"/>
      <c r="F820" s="119"/>
      <c r="J820" s="25"/>
      <c r="O820" s="126"/>
    </row>
    <row r="821" spans="4:15" s="15" customFormat="1" ht="12" customHeight="1">
      <c r="D821" s="119"/>
      <c r="E821" s="119"/>
      <c r="F821" s="119"/>
      <c r="J821" s="25"/>
      <c r="O821" s="126"/>
    </row>
    <row r="822" spans="4:15" s="15" customFormat="1" ht="12" customHeight="1">
      <c r="D822" s="119"/>
      <c r="E822" s="119"/>
      <c r="F822" s="119"/>
      <c r="J822" s="25"/>
      <c r="O822" s="126"/>
    </row>
    <row r="823" spans="4:15" s="15" customFormat="1" ht="12" customHeight="1">
      <c r="D823" s="119"/>
      <c r="E823" s="119"/>
      <c r="F823" s="119"/>
      <c r="J823" s="25"/>
      <c r="O823" s="126"/>
    </row>
    <row r="824" spans="4:15" s="15" customFormat="1" ht="12" customHeight="1">
      <c r="D824" s="119"/>
      <c r="E824" s="119"/>
      <c r="F824" s="119"/>
      <c r="J824" s="25"/>
      <c r="O824" s="126"/>
    </row>
    <row r="825" spans="4:15" s="15" customFormat="1" ht="12" customHeight="1">
      <c r="D825" s="119"/>
      <c r="E825" s="119"/>
      <c r="F825" s="119"/>
      <c r="J825" s="25"/>
      <c r="O825" s="126"/>
    </row>
    <row r="826" spans="4:15" s="15" customFormat="1" ht="12" customHeight="1">
      <c r="D826" s="119"/>
      <c r="E826" s="119"/>
      <c r="F826" s="119"/>
      <c r="J826" s="25"/>
      <c r="O826" s="126"/>
    </row>
    <row r="827" spans="4:15" s="15" customFormat="1" ht="12" customHeight="1">
      <c r="D827" s="119"/>
      <c r="E827" s="119"/>
      <c r="F827" s="119"/>
      <c r="J827" s="25"/>
      <c r="O827" s="126"/>
    </row>
    <row r="828" spans="4:15" s="15" customFormat="1" ht="12" customHeight="1">
      <c r="D828" s="119"/>
      <c r="E828" s="119"/>
      <c r="F828" s="119"/>
      <c r="J828" s="25"/>
      <c r="O828" s="126"/>
    </row>
    <row r="829" spans="4:15" s="15" customFormat="1" ht="12" customHeight="1">
      <c r="D829" s="119"/>
      <c r="E829" s="119"/>
      <c r="F829" s="119"/>
      <c r="J829" s="25"/>
      <c r="O829" s="126"/>
    </row>
    <row r="830" spans="4:15" s="15" customFormat="1" ht="12" customHeight="1">
      <c r="D830" s="119"/>
      <c r="E830" s="119"/>
      <c r="F830" s="119"/>
      <c r="J830" s="25"/>
      <c r="O830" s="126"/>
    </row>
    <row r="831" spans="4:15" s="15" customFormat="1" ht="12" customHeight="1">
      <c r="D831" s="119"/>
      <c r="E831" s="119"/>
      <c r="F831" s="119"/>
      <c r="J831" s="25"/>
      <c r="O831" s="126"/>
    </row>
    <row r="832" spans="4:15" s="15" customFormat="1" ht="12" customHeight="1">
      <c r="D832" s="119"/>
      <c r="E832" s="119"/>
      <c r="F832" s="119"/>
      <c r="J832" s="25"/>
      <c r="O832" s="126"/>
    </row>
    <row r="833" spans="4:15" s="15" customFormat="1" ht="12" customHeight="1">
      <c r="D833" s="119"/>
      <c r="E833" s="119"/>
      <c r="F833" s="119"/>
      <c r="J833" s="25"/>
      <c r="O833" s="126"/>
    </row>
    <row r="834" spans="4:15" s="15" customFormat="1" ht="12" customHeight="1">
      <c r="D834" s="119"/>
      <c r="E834" s="119"/>
      <c r="F834" s="119"/>
      <c r="J834" s="25"/>
      <c r="O834" s="126"/>
    </row>
    <row r="835" spans="4:15" s="15" customFormat="1" ht="12" customHeight="1">
      <c r="D835" s="119"/>
      <c r="E835" s="119"/>
      <c r="F835" s="119"/>
      <c r="J835" s="25"/>
      <c r="O835" s="126"/>
    </row>
    <row r="836" spans="4:15" s="15" customFormat="1" ht="12" customHeight="1">
      <c r="D836" s="119"/>
      <c r="E836" s="119"/>
      <c r="F836" s="119"/>
      <c r="J836" s="25"/>
      <c r="O836" s="126"/>
    </row>
    <row r="837" spans="4:15" s="15" customFormat="1" ht="12" customHeight="1">
      <c r="D837" s="119"/>
      <c r="E837" s="119"/>
      <c r="F837" s="119"/>
      <c r="J837" s="25"/>
      <c r="O837" s="126"/>
    </row>
    <row r="838" spans="4:15" s="15" customFormat="1" ht="12" customHeight="1">
      <c r="D838" s="119"/>
      <c r="E838" s="119"/>
      <c r="F838" s="119"/>
      <c r="J838" s="25"/>
      <c r="O838" s="126"/>
    </row>
    <row r="839" spans="4:15" s="15" customFormat="1" ht="12" customHeight="1">
      <c r="D839" s="119"/>
      <c r="E839" s="119"/>
      <c r="F839" s="119"/>
      <c r="J839" s="25"/>
      <c r="O839" s="126"/>
    </row>
    <row r="840" spans="4:15" s="15" customFormat="1" ht="12" customHeight="1">
      <c r="D840" s="119"/>
      <c r="E840" s="119"/>
      <c r="F840" s="119"/>
      <c r="J840" s="25"/>
      <c r="O840" s="126"/>
    </row>
    <row r="841" spans="4:15" s="15" customFormat="1" ht="12" customHeight="1">
      <c r="D841" s="119"/>
      <c r="E841" s="119"/>
      <c r="F841" s="119"/>
      <c r="J841" s="25"/>
      <c r="O841" s="126"/>
    </row>
    <row r="842" spans="4:15" s="15" customFormat="1" ht="12" customHeight="1">
      <c r="D842" s="119"/>
      <c r="E842" s="119"/>
      <c r="F842" s="119"/>
      <c r="J842" s="25"/>
      <c r="O842" s="126"/>
    </row>
    <row r="843" spans="4:15" s="15" customFormat="1" ht="12" customHeight="1">
      <c r="D843" s="119"/>
      <c r="E843" s="119"/>
      <c r="F843" s="119"/>
      <c r="J843" s="25"/>
      <c r="O843" s="126"/>
    </row>
    <row r="844" spans="4:15" s="15" customFormat="1" ht="12" customHeight="1">
      <c r="D844" s="119"/>
      <c r="E844" s="119"/>
      <c r="F844" s="119"/>
      <c r="J844" s="25"/>
      <c r="O844" s="126"/>
    </row>
    <row r="845" spans="4:15" s="15" customFormat="1" ht="12" customHeight="1">
      <c r="D845" s="119"/>
      <c r="E845" s="119"/>
      <c r="F845" s="119"/>
      <c r="J845" s="25"/>
      <c r="O845" s="126"/>
    </row>
    <row r="846" spans="4:15" s="15" customFormat="1" ht="12" customHeight="1">
      <c r="D846" s="119"/>
      <c r="E846" s="119"/>
      <c r="F846" s="119"/>
      <c r="J846" s="25"/>
      <c r="O846" s="126"/>
    </row>
    <row r="847" spans="4:15" s="15" customFormat="1" ht="12" customHeight="1">
      <c r="D847" s="119"/>
      <c r="E847" s="119"/>
      <c r="F847" s="119"/>
      <c r="J847" s="25"/>
      <c r="O847" s="126"/>
    </row>
    <row r="848" spans="4:15" s="15" customFormat="1" ht="12" customHeight="1">
      <c r="D848" s="119"/>
      <c r="E848" s="119"/>
      <c r="F848" s="119"/>
      <c r="J848" s="25"/>
      <c r="O848" s="126"/>
    </row>
    <row r="849" spans="4:15" s="15" customFormat="1" ht="12" customHeight="1">
      <c r="D849" s="119"/>
      <c r="E849" s="119"/>
      <c r="F849" s="119"/>
      <c r="J849" s="25"/>
      <c r="O849" s="126"/>
    </row>
    <row r="850" spans="4:15" s="15" customFormat="1" ht="12" customHeight="1">
      <c r="D850" s="119"/>
      <c r="E850" s="119"/>
      <c r="F850" s="119"/>
      <c r="J850" s="25"/>
      <c r="O850" s="126"/>
    </row>
    <row r="851" spans="4:15" s="15" customFormat="1" ht="12" customHeight="1">
      <c r="D851" s="119"/>
      <c r="E851" s="119"/>
      <c r="F851" s="119"/>
      <c r="J851" s="25"/>
      <c r="O851" s="126"/>
    </row>
    <row r="852" spans="4:15" s="15" customFormat="1" ht="12" customHeight="1">
      <c r="D852" s="119"/>
      <c r="E852" s="119"/>
      <c r="F852" s="119"/>
      <c r="J852" s="25"/>
      <c r="O852" s="126"/>
    </row>
    <row r="853" spans="4:15" s="15" customFormat="1" ht="12" customHeight="1">
      <c r="D853" s="119"/>
      <c r="E853" s="119"/>
      <c r="F853" s="119"/>
      <c r="J853" s="25"/>
      <c r="O853" s="126"/>
    </row>
    <row r="854" spans="4:15" s="15" customFormat="1" ht="12" customHeight="1">
      <c r="D854" s="119"/>
      <c r="E854" s="119"/>
      <c r="F854" s="119"/>
      <c r="J854" s="25"/>
      <c r="O854" s="126"/>
    </row>
    <row r="855" spans="4:15" s="15" customFormat="1" ht="12" customHeight="1">
      <c r="D855" s="119"/>
      <c r="E855" s="119"/>
      <c r="F855" s="119"/>
      <c r="J855" s="25"/>
      <c r="O855" s="126"/>
    </row>
    <row r="856" spans="4:15" s="15" customFormat="1" ht="12" customHeight="1">
      <c r="D856" s="119"/>
      <c r="E856" s="119"/>
      <c r="F856" s="119"/>
      <c r="J856" s="25"/>
      <c r="O856" s="126"/>
    </row>
    <row r="857" spans="4:15" s="15" customFormat="1" ht="12" customHeight="1">
      <c r="D857" s="119"/>
      <c r="E857" s="119"/>
      <c r="F857" s="119"/>
      <c r="J857" s="25"/>
      <c r="O857" s="126"/>
    </row>
    <row r="858" spans="4:15" s="15" customFormat="1" ht="12" customHeight="1">
      <c r="D858" s="119"/>
      <c r="E858" s="119"/>
      <c r="F858" s="119"/>
      <c r="J858" s="25"/>
      <c r="O858" s="126"/>
    </row>
    <row r="859" spans="4:15" s="15" customFormat="1" ht="12" customHeight="1">
      <c r="D859" s="119"/>
      <c r="E859" s="119"/>
      <c r="F859" s="119"/>
      <c r="J859" s="25"/>
      <c r="O859" s="126"/>
    </row>
    <row r="860" spans="4:15" s="15" customFormat="1" ht="12" customHeight="1">
      <c r="D860" s="119"/>
      <c r="E860" s="119"/>
      <c r="F860" s="119"/>
      <c r="J860" s="25"/>
      <c r="O860" s="126"/>
    </row>
    <row r="861" spans="4:15" s="15" customFormat="1" ht="12" customHeight="1">
      <c r="D861" s="119"/>
      <c r="E861" s="119"/>
      <c r="F861" s="119"/>
      <c r="J861" s="25"/>
      <c r="O861" s="126"/>
    </row>
    <row r="862" spans="4:15" s="15" customFormat="1" ht="12" customHeight="1">
      <c r="D862" s="119"/>
      <c r="E862" s="119"/>
      <c r="F862" s="119"/>
      <c r="J862" s="25"/>
      <c r="O862" s="126"/>
    </row>
    <row r="863" spans="4:15" s="15" customFormat="1" ht="12" customHeight="1">
      <c r="D863" s="119"/>
      <c r="E863" s="119"/>
      <c r="F863" s="119"/>
      <c r="J863" s="25"/>
      <c r="O863" s="126"/>
    </row>
    <row r="864" spans="4:15" s="15" customFormat="1" ht="12" customHeight="1">
      <c r="D864" s="119"/>
      <c r="E864" s="119"/>
      <c r="F864" s="119"/>
      <c r="J864" s="25"/>
      <c r="O864" s="126"/>
    </row>
    <row r="865" spans="4:15" s="15" customFormat="1" ht="12" customHeight="1">
      <c r="D865" s="119"/>
      <c r="E865" s="119"/>
      <c r="F865" s="119"/>
      <c r="J865" s="25"/>
      <c r="O865" s="126"/>
    </row>
    <row r="866" spans="4:15" s="15" customFormat="1" ht="12" customHeight="1">
      <c r="D866" s="119"/>
      <c r="E866" s="119"/>
      <c r="F866" s="119"/>
      <c r="J866" s="25"/>
      <c r="O866" s="126"/>
    </row>
    <row r="867" spans="4:15" s="15" customFormat="1" ht="12" customHeight="1">
      <c r="D867" s="119"/>
      <c r="E867" s="119"/>
      <c r="F867" s="119"/>
      <c r="J867" s="25"/>
      <c r="O867" s="126"/>
    </row>
    <row r="868" spans="4:15" s="15" customFormat="1" ht="12" customHeight="1">
      <c r="D868" s="119"/>
      <c r="E868" s="119"/>
      <c r="F868" s="119"/>
      <c r="J868" s="25"/>
      <c r="O868" s="126"/>
    </row>
    <row r="869" spans="4:15" s="15" customFormat="1" ht="12" customHeight="1">
      <c r="D869" s="119"/>
      <c r="E869" s="119"/>
      <c r="F869" s="119"/>
      <c r="J869" s="25"/>
      <c r="O869" s="126"/>
    </row>
    <row r="870" spans="4:15" s="15" customFormat="1" ht="12" customHeight="1">
      <c r="D870" s="119"/>
      <c r="E870" s="119"/>
      <c r="F870" s="119"/>
      <c r="J870" s="25"/>
      <c r="O870" s="126"/>
    </row>
    <row r="871" spans="4:15" s="15" customFormat="1" ht="12" customHeight="1">
      <c r="D871" s="119"/>
      <c r="E871" s="119"/>
      <c r="F871" s="119"/>
      <c r="J871" s="25"/>
      <c r="O871" s="126"/>
    </row>
    <row r="872" spans="4:15" s="15" customFormat="1" ht="12" customHeight="1">
      <c r="D872" s="119"/>
      <c r="E872" s="119"/>
      <c r="F872" s="119"/>
      <c r="J872" s="25"/>
      <c r="O872" s="126"/>
    </row>
    <row r="873" spans="4:15" s="15" customFormat="1" ht="12" customHeight="1">
      <c r="D873" s="119"/>
      <c r="E873" s="119"/>
      <c r="F873" s="119"/>
      <c r="J873" s="25"/>
      <c r="O873" s="126"/>
    </row>
    <row r="874" spans="4:15" s="15" customFormat="1" ht="12" customHeight="1">
      <c r="D874" s="119"/>
      <c r="E874" s="119"/>
      <c r="F874" s="119"/>
      <c r="J874" s="25"/>
      <c r="O874" s="126"/>
    </row>
    <row r="875" spans="4:15" s="15" customFormat="1" ht="12" customHeight="1">
      <c r="D875" s="119"/>
      <c r="E875" s="119"/>
      <c r="F875" s="119"/>
      <c r="J875" s="25"/>
      <c r="O875" s="126"/>
    </row>
    <row r="876" spans="4:15" s="15" customFormat="1" ht="12" customHeight="1">
      <c r="D876" s="119"/>
      <c r="E876" s="119"/>
      <c r="F876" s="119"/>
      <c r="J876" s="25"/>
      <c r="O876" s="126"/>
    </row>
    <row r="877" spans="4:15" s="15" customFormat="1" ht="12" customHeight="1">
      <c r="D877" s="119"/>
      <c r="E877" s="119"/>
      <c r="F877" s="119"/>
      <c r="J877" s="25"/>
      <c r="O877" s="126"/>
    </row>
    <row r="878" spans="4:15" s="15" customFormat="1" ht="12" customHeight="1">
      <c r="D878" s="119"/>
      <c r="E878" s="119"/>
      <c r="F878" s="119"/>
      <c r="J878" s="25"/>
      <c r="O878" s="126"/>
    </row>
    <row r="879" spans="4:15" s="15" customFormat="1" ht="12" customHeight="1">
      <c r="D879" s="119"/>
      <c r="E879" s="119"/>
      <c r="F879" s="119"/>
      <c r="J879" s="25"/>
      <c r="O879" s="126"/>
    </row>
    <row r="880" spans="4:15" s="15" customFormat="1" ht="12" customHeight="1">
      <c r="D880" s="119"/>
      <c r="E880" s="119"/>
      <c r="F880" s="119"/>
      <c r="J880" s="25"/>
      <c r="O880" s="126"/>
    </row>
    <row r="881" spans="4:15" s="15" customFormat="1" ht="12" customHeight="1">
      <c r="D881" s="119"/>
      <c r="E881" s="119"/>
      <c r="F881" s="119"/>
      <c r="J881" s="25"/>
      <c r="O881" s="126"/>
    </row>
    <row r="882" spans="4:15" s="15" customFormat="1" ht="12" customHeight="1">
      <c r="D882" s="119"/>
      <c r="E882" s="119"/>
      <c r="F882" s="119"/>
      <c r="J882" s="25"/>
      <c r="O882" s="126"/>
    </row>
    <row r="883" spans="4:15" s="15" customFormat="1" ht="12" customHeight="1">
      <c r="D883" s="119"/>
      <c r="E883" s="119"/>
      <c r="F883" s="119"/>
      <c r="J883" s="25"/>
      <c r="O883" s="126"/>
    </row>
    <row r="884" spans="4:15" s="15" customFormat="1" ht="12" customHeight="1">
      <c r="D884" s="119"/>
      <c r="E884" s="119"/>
      <c r="F884" s="119"/>
      <c r="J884" s="25"/>
      <c r="O884" s="126"/>
    </row>
    <row r="885" spans="4:15" s="15" customFormat="1" ht="12" customHeight="1">
      <c r="D885" s="119"/>
      <c r="E885" s="119"/>
      <c r="F885" s="119"/>
      <c r="J885" s="25"/>
      <c r="O885" s="126"/>
    </row>
    <row r="886" spans="4:15" s="15" customFormat="1" ht="12" customHeight="1">
      <c r="D886" s="119"/>
      <c r="E886" s="119"/>
      <c r="F886" s="119"/>
      <c r="J886" s="25"/>
      <c r="O886" s="126"/>
    </row>
    <row r="887" spans="4:15" s="15" customFormat="1" ht="12" customHeight="1">
      <c r="D887" s="119"/>
      <c r="E887" s="119"/>
      <c r="F887" s="119"/>
      <c r="J887" s="25"/>
      <c r="O887" s="126"/>
    </row>
    <row r="888" spans="4:15" s="15" customFormat="1" ht="12" customHeight="1">
      <c r="D888" s="119"/>
      <c r="E888" s="119"/>
      <c r="F888" s="119"/>
      <c r="J888" s="25"/>
      <c r="O888" s="126"/>
    </row>
    <row r="889" spans="4:15" s="15" customFormat="1" ht="12" customHeight="1">
      <c r="D889" s="119"/>
      <c r="E889" s="119"/>
      <c r="F889" s="119"/>
      <c r="J889" s="25"/>
      <c r="O889" s="126"/>
    </row>
    <row r="890" spans="4:15" s="15" customFormat="1" ht="12" customHeight="1">
      <c r="D890" s="119"/>
      <c r="E890" s="119"/>
      <c r="F890" s="119"/>
      <c r="J890" s="25"/>
      <c r="O890" s="126"/>
    </row>
    <row r="891" spans="4:15" s="15" customFormat="1" ht="12" customHeight="1">
      <c r="D891" s="119"/>
      <c r="E891" s="119"/>
      <c r="F891" s="119"/>
      <c r="J891" s="25"/>
      <c r="O891" s="126"/>
    </row>
    <row r="892" spans="4:15" s="15" customFormat="1" ht="12" customHeight="1">
      <c r="D892" s="119"/>
      <c r="E892" s="119"/>
      <c r="F892" s="119"/>
      <c r="J892" s="25"/>
      <c r="O892" s="126"/>
    </row>
    <row r="893" spans="4:15" s="15" customFormat="1" ht="12" customHeight="1">
      <c r="D893" s="119"/>
      <c r="E893" s="119"/>
      <c r="F893" s="119"/>
      <c r="J893" s="25"/>
      <c r="O893" s="126"/>
    </row>
    <row r="894" spans="4:15" s="15" customFormat="1" ht="12" customHeight="1">
      <c r="D894" s="119"/>
      <c r="E894" s="119"/>
      <c r="F894" s="119"/>
      <c r="J894" s="25"/>
      <c r="O894" s="126"/>
    </row>
    <row r="895" spans="4:15" s="15" customFormat="1" ht="12" customHeight="1">
      <c r="D895" s="119"/>
      <c r="E895" s="119"/>
      <c r="F895" s="119"/>
      <c r="J895" s="25"/>
      <c r="O895" s="126"/>
    </row>
    <row r="896" spans="4:15" s="15" customFormat="1" ht="12" customHeight="1">
      <c r="D896" s="119"/>
      <c r="E896" s="119"/>
      <c r="F896" s="119"/>
      <c r="J896" s="25"/>
      <c r="O896" s="126"/>
    </row>
    <row r="897" spans="4:15" s="15" customFormat="1" ht="12" customHeight="1">
      <c r="D897" s="119"/>
      <c r="E897" s="119"/>
      <c r="F897" s="119"/>
      <c r="J897" s="25"/>
      <c r="O897" s="126"/>
    </row>
    <row r="898" spans="4:15" s="15" customFormat="1" ht="12" customHeight="1">
      <c r="D898" s="119"/>
      <c r="E898" s="119"/>
      <c r="F898" s="119"/>
      <c r="J898" s="25"/>
      <c r="O898" s="126"/>
    </row>
    <row r="899" spans="4:15" s="15" customFormat="1" ht="12" customHeight="1">
      <c r="D899" s="119"/>
      <c r="E899" s="119"/>
      <c r="F899" s="119"/>
      <c r="J899" s="25"/>
      <c r="O899" s="126"/>
    </row>
    <row r="900" spans="4:15" s="15" customFormat="1" ht="12" customHeight="1">
      <c r="D900" s="119"/>
      <c r="E900" s="119"/>
      <c r="F900" s="119"/>
      <c r="J900" s="25"/>
      <c r="O900" s="126"/>
    </row>
    <row r="901" spans="4:15" s="15" customFormat="1" ht="12" customHeight="1">
      <c r="D901" s="119"/>
      <c r="E901" s="119"/>
      <c r="F901" s="119"/>
      <c r="J901" s="25"/>
      <c r="O901" s="126"/>
    </row>
    <row r="902" spans="4:15" s="15" customFormat="1" ht="12" customHeight="1">
      <c r="D902" s="119"/>
      <c r="E902" s="119"/>
      <c r="F902" s="119"/>
      <c r="J902" s="25"/>
      <c r="O902" s="126"/>
    </row>
    <row r="903" spans="4:15" s="15" customFormat="1" ht="12" customHeight="1">
      <c r="D903" s="119"/>
      <c r="E903" s="119"/>
      <c r="F903" s="119"/>
      <c r="J903" s="25"/>
      <c r="O903" s="126"/>
    </row>
    <row r="904" spans="4:15" s="15" customFormat="1" ht="12" customHeight="1">
      <c r="D904" s="119"/>
      <c r="E904" s="119"/>
      <c r="F904" s="119"/>
      <c r="J904" s="25"/>
      <c r="O904" s="126"/>
    </row>
    <row r="905" spans="4:15" s="15" customFormat="1" ht="12" customHeight="1">
      <c r="D905" s="119"/>
      <c r="E905" s="119"/>
      <c r="F905" s="119"/>
      <c r="J905" s="25"/>
      <c r="O905" s="126"/>
    </row>
    <row r="906" spans="4:15" s="15" customFormat="1" ht="12" customHeight="1">
      <c r="D906" s="119"/>
      <c r="E906" s="119"/>
      <c r="F906" s="119"/>
      <c r="J906" s="25"/>
      <c r="O906" s="126"/>
    </row>
    <row r="907" spans="4:15" s="15" customFormat="1" ht="12" customHeight="1">
      <c r="D907" s="119"/>
      <c r="E907" s="119"/>
      <c r="F907" s="119"/>
      <c r="J907" s="25"/>
      <c r="O907" s="126"/>
    </row>
    <row r="908" spans="4:15" s="15" customFormat="1" ht="12" customHeight="1">
      <c r="D908" s="119"/>
      <c r="E908" s="119"/>
      <c r="F908" s="119"/>
      <c r="J908" s="25"/>
      <c r="O908" s="126"/>
    </row>
    <row r="909" spans="4:15" s="15" customFormat="1" ht="12" customHeight="1">
      <c r="D909" s="119"/>
      <c r="E909" s="119"/>
      <c r="F909" s="119"/>
      <c r="J909" s="25"/>
      <c r="O909" s="126"/>
    </row>
    <row r="910" spans="4:15" s="15" customFormat="1" ht="12" customHeight="1">
      <c r="D910" s="119"/>
      <c r="E910" s="119"/>
      <c r="F910" s="119"/>
      <c r="J910" s="25"/>
      <c r="O910" s="126"/>
    </row>
    <row r="911" spans="4:15" s="15" customFormat="1" ht="12" customHeight="1">
      <c r="D911" s="119"/>
      <c r="E911" s="119"/>
      <c r="F911" s="119"/>
      <c r="J911" s="25"/>
      <c r="O911" s="126"/>
    </row>
    <row r="912" spans="4:15" s="15" customFormat="1" ht="12" customHeight="1">
      <c r="D912" s="119"/>
      <c r="E912" s="119"/>
      <c r="F912" s="119"/>
      <c r="J912" s="25"/>
      <c r="O912" s="126"/>
    </row>
    <row r="913" spans="4:15" s="15" customFormat="1" ht="12" customHeight="1">
      <c r="D913" s="119"/>
      <c r="E913" s="119"/>
      <c r="F913" s="119"/>
      <c r="J913" s="25"/>
      <c r="O913" s="126"/>
    </row>
    <row r="914" spans="4:15" s="15" customFormat="1" ht="12" customHeight="1">
      <c r="D914" s="119"/>
      <c r="E914" s="119"/>
      <c r="F914" s="119"/>
      <c r="J914" s="25"/>
      <c r="O914" s="126"/>
    </row>
    <row r="915" spans="4:15" s="15" customFormat="1" ht="12" customHeight="1">
      <c r="D915" s="119"/>
      <c r="E915" s="119"/>
      <c r="F915" s="119"/>
      <c r="J915" s="25"/>
      <c r="O915" s="126"/>
    </row>
    <row r="916" spans="4:15" s="15" customFormat="1" ht="12" customHeight="1">
      <c r="D916" s="119"/>
      <c r="E916" s="119"/>
      <c r="F916" s="119"/>
      <c r="J916" s="25"/>
      <c r="O916" s="126"/>
    </row>
    <row r="917" spans="4:15" s="15" customFormat="1" ht="12" customHeight="1">
      <c r="D917" s="119"/>
      <c r="E917" s="119"/>
      <c r="F917" s="119"/>
      <c r="J917" s="25"/>
      <c r="O917" s="126"/>
    </row>
    <row r="918" spans="4:15" s="15" customFormat="1" ht="12" customHeight="1">
      <c r="D918" s="119"/>
      <c r="E918" s="119"/>
      <c r="F918" s="119"/>
      <c r="J918" s="25"/>
      <c r="O918" s="126"/>
    </row>
    <row r="919" spans="4:15" s="15" customFormat="1" ht="12" customHeight="1">
      <c r="D919" s="119"/>
      <c r="E919" s="119"/>
      <c r="F919" s="119"/>
      <c r="J919" s="25"/>
      <c r="O919" s="126"/>
    </row>
    <row r="920" spans="4:15" s="15" customFormat="1" ht="12" customHeight="1">
      <c r="D920" s="119"/>
      <c r="E920" s="119"/>
      <c r="F920" s="119"/>
      <c r="J920" s="25"/>
      <c r="O920" s="126"/>
    </row>
    <row r="921" spans="4:15" s="15" customFormat="1" ht="12" customHeight="1">
      <c r="D921" s="119"/>
      <c r="E921" s="119"/>
      <c r="F921" s="119"/>
      <c r="J921" s="25"/>
      <c r="O921" s="126"/>
    </row>
    <row r="922" spans="4:15" s="15" customFormat="1" ht="12" customHeight="1">
      <c r="D922" s="119"/>
      <c r="E922" s="119"/>
      <c r="F922" s="119"/>
      <c r="J922" s="25"/>
      <c r="O922" s="126"/>
    </row>
    <row r="923" spans="4:15" s="15" customFormat="1" ht="12" customHeight="1">
      <c r="D923" s="119"/>
      <c r="E923" s="119"/>
      <c r="F923" s="119"/>
      <c r="J923" s="25"/>
      <c r="O923" s="126"/>
    </row>
    <row r="924" spans="4:15" s="15" customFormat="1" ht="12" customHeight="1">
      <c r="D924" s="119"/>
      <c r="E924" s="119"/>
      <c r="F924" s="119"/>
      <c r="J924" s="25"/>
      <c r="O924" s="126"/>
    </row>
    <row r="925" spans="4:15" s="15" customFormat="1" ht="12" customHeight="1">
      <c r="D925" s="119"/>
      <c r="E925" s="119"/>
      <c r="F925" s="119"/>
      <c r="J925" s="25"/>
      <c r="O925" s="126"/>
    </row>
    <row r="926" spans="4:15" s="15" customFormat="1" ht="12" customHeight="1">
      <c r="D926" s="119"/>
      <c r="E926" s="119"/>
      <c r="F926" s="119"/>
      <c r="J926" s="25"/>
      <c r="O926" s="126"/>
    </row>
    <row r="927" spans="4:15" s="15" customFormat="1" ht="12" customHeight="1">
      <c r="D927" s="119"/>
      <c r="E927" s="119"/>
      <c r="F927" s="119"/>
      <c r="J927" s="25"/>
      <c r="O927" s="126"/>
    </row>
    <row r="928" spans="4:15" s="15" customFormat="1" ht="12" customHeight="1">
      <c r="D928" s="119"/>
      <c r="E928" s="119"/>
      <c r="F928" s="119"/>
      <c r="J928" s="25"/>
      <c r="O928" s="126"/>
    </row>
    <row r="929" spans="4:15" s="15" customFormat="1" ht="12" customHeight="1">
      <c r="D929" s="119"/>
      <c r="E929" s="119"/>
      <c r="F929" s="119"/>
      <c r="J929" s="25"/>
      <c r="O929" s="126"/>
    </row>
    <row r="930" spans="4:15" s="15" customFormat="1" ht="12" customHeight="1">
      <c r="D930" s="119"/>
      <c r="E930" s="119"/>
      <c r="F930" s="119"/>
      <c r="J930" s="25"/>
      <c r="O930" s="126"/>
    </row>
    <row r="931" spans="4:15" s="15" customFormat="1" ht="12" customHeight="1">
      <c r="D931" s="119"/>
      <c r="E931" s="119"/>
      <c r="F931" s="119"/>
      <c r="J931" s="25"/>
      <c r="O931" s="126"/>
    </row>
    <row r="932" spans="4:15" s="15" customFormat="1" ht="12" customHeight="1">
      <c r="D932" s="119"/>
      <c r="E932" s="119"/>
      <c r="F932" s="119"/>
      <c r="J932" s="25"/>
      <c r="O932" s="126"/>
    </row>
    <row r="933" spans="4:15" s="15" customFormat="1" ht="12" customHeight="1">
      <c r="D933" s="119"/>
      <c r="E933" s="119"/>
      <c r="F933" s="119"/>
      <c r="J933" s="25"/>
      <c r="O933" s="126"/>
    </row>
    <row r="934" spans="4:15" s="15" customFormat="1" ht="12" customHeight="1">
      <c r="D934" s="119"/>
      <c r="E934" s="119"/>
      <c r="F934" s="119"/>
      <c r="J934" s="25"/>
      <c r="O934" s="126"/>
    </row>
    <row r="935" spans="4:15" s="15" customFormat="1" ht="12" customHeight="1">
      <c r="D935" s="119"/>
      <c r="E935" s="119"/>
      <c r="F935" s="119"/>
      <c r="J935" s="25"/>
      <c r="O935" s="126"/>
    </row>
    <row r="936" spans="4:15" s="15" customFormat="1" ht="12" customHeight="1">
      <c r="D936" s="119"/>
      <c r="E936" s="119"/>
      <c r="F936" s="119"/>
      <c r="J936" s="25"/>
      <c r="O936" s="126"/>
    </row>
    <row r="937" spans="4:15" s="15" customFormat="1" ht="12" customHeight="1">
      <c r="D937" s="119"/>
      <c r="E937" s="119"/>
      <c r="F937" s="119"/>
      <c r="J937" s="25"/>
      <c r="O937" s="126"/>
    </row>
    <row r="938" spans="4:15" s="15" customFormat="1" ht="12" customHeight="1">
      <c r="D938" s="119"/>
      <c r="E938" s="119"/>
      <c r="F938" s="119"/>
      <c r="J938" s="25"/>
      <c r="O938" s="126"/>
    </row>
    <row r="939" spans="4:15" s="15" customFormat="1" ht="12" customHeight="1">
      <c r="D939" s="119"/>
      <c r="E939" s="119"/>
      <c r="F939" s="119"/>
      <c r="J939" s="25"/>
      <c r="O939" s="126"/>
    </row>
    <row r="940" spans="4:15" s="15" customFormat="1" ht="12" customHeight="1">
      <c r="D940" s="119"/>
      <c r="E940" s="119"/>
      <c r="F940" s="119"/>
      <c r="J940" s="25"/>
      <c r="O940" s="126"/>
    </row>
    <row r="941" spans="4:15" s="15" customFormat="1" ht="12" customHeight="1">
      <c r="D941" s="119"/>
      <c r="E941" s="119"/>
      <c r="F941" s="119"/>
      <c r="J941" s="25"/>
      <c r="O941" s="126"/>
    </row>
    <row r="942" spans="4:15" s="15" customFormat="1" ht="12" customHeight="1">
      <c r="D942" s="119"/>
      <c r="E942" s="119"/>
      <c r="F942" s="119"/>
      <c r="J942" s="25"/>
      <c r="O942" s="126"/>
    </row>
    <row r="943" spans="4:15" s="15" customFormat="1" ht="12" customHeight="1">
      <c r="D943" s="119"/>
      <c r="E943" s="119"/>
      <c r="F943" s="119"/>
      <c r="J943" s="25"/>
      <c r="O943" s="126"/>
    </row>
    <row r="944" spans="4:15" s="15" customFormat="1" ht="12" customHeight="1">
      <c r="D944" s="119"/>
      <c r="E944" s="119"/>
      <c r="F944" s="119"/>
      <c r="J944" s="25"/>
      <c r="O944" s="126"/>
    </row>
    <row r="945" spans="4:15" s="15" customFormat="1" ht="12" customHeight="1">
      <c r="D945" s="119"/>
      <c r="E945" s="119"/>
      <c r="F945" s="119"/>
      <c r="J945" s="25"/>
      <c r="O945" s="126"/>
    </row>
    <row r="946" spans="4:15" s="15" customFormat="1" ht="12" customHeight="1">
      <c r="D946" s="119"/>
      <c r="E946" s="119"/>
      <c r="F946" s="119"/>
      <c r="J946" s="25"/>
      <c r="O946" s="126"/>
    </row>
    <row r="947" spans="4:15" s="15" customFormat="1" ht="12" customHeight="1">
      <c r="D947" s="119"/>
      <c r="E947" s="119"/>
      <c r="F947" s="119"/>
      <c r="J947" s="25"/>
      <c r="O947" s="126"/>
    </row>
    <row r="948" spans="4:15" s="15" customFormat="1" ht="12" customHeight="1">
      <c r="D948" s="119"/>
      <c r="E948" s="119"/>
      <c r="F948" s="119"/>
      <c r="J948" s="25"/>
      <c r="O948" s="126"/>
    </row>
    <row r="949" spans="4:15" s="15" customFormat="1" ht="12" customHeight="1">
      <c r="D949" s="119"/>
      <c r="E949" s="119"/>
      <c r="F949" s="119"/>
      <c r="J949" s="25"/>
      <c r="O949" s="126"/>
    </row>
    <row r="950" spans="4:15" s="15" customFormat="1" ht="12" customHeight="1">
      <c r="D950" s="119"/>
      <c r="E950" s="119"/>
      <c r="F950" s="119"/>
      <c r="J950" s="25"/>
      <c r="O950" s="126"/>
    </row>
    <row r="951" spans="4:15" s="15" customFormat="1" ht="12" customHeight="1">
      <c r="D951" s="119"/>
      <c r="E951" s="119"/>
      <c r="F951" s="119"/>
      <c r="J951" s="25"/>
      <c r="O951" s="126"/>
    </row>
    <row r="952" spans="4:15" s="15" customFormat="1" ht="12" customHeight="1">
      <c r="D952" s="119"/>
      <c r="E952" s="119"/>
      <c r="F952" s="119"/>
      <c r="J952" s="25"/>
      <c r="O952" s="126"/>
    </row>
    <row r="953" spans="4:15" s="15" customFormat="1" ht="12" customHeight="1">
      <c r="D953" s="119"/>
      <c r="E953" s="119"/>
      <c r="F953" s="119"/>
      <c r="J953" s="25"/>
      <c r="O953" s="126"/>
    </row>
    <row r="954" spans="4:15" s="15" customFormat="1" ht="12" customHeight="1">
      <c r="D954" s="119"/>
      <c r="E954" s="119"/>
      <c r="F954" s="119"/>
      <c r="J954" s="25"/>
      <c r="O954" s="126"/>
    </row>
    <row r="955" spans="4:15" s="15" customFormat="1" ht="12" customHeight="1">
      <c r="D955" s="119"/>
      <c r="E955" s="119"/>
      <c r="F955" s="119"/>
      <c r="J955" s="25"/>
      <c r="O955" s="126"/>
    </row>
    <row r="956" spans="4:15" s="15" customFormat="1" ht="12" customHeight="1">
      <c r="D956" s="119"/>
      <c r="E956" s="119"/>
      <c r="F956" s="119"/>
      <c r="J956" s="25"/>
      <c r="O956" s="126"/>
    </row>
    <row r="957" spans="4:15" s="15" customFormat="1" ht="12" customHeight="1">
      <c r="D957" s="119"/>
      <c r="E957" s="119"/>
      <c r="F957" s="119"/>
      <c r="J957" s="25"/>
      <c r="O957" s="126"/>
    </row>
    <row r="958" spans="4:15" s="15" customFormat="1" ht="12" customHeight="1">
      <c r="D958" s="119"/>
      <c r="E958" s="119"/>
      <c r="F958" s="119"/>
      <c r="J958" s="25"/>
      <c r="O958" s="126"/>
    </row>
    <row r="959" spans="4:15" s="15" customFormat="1" ht="12" customHeight="1">
      <c r="D959" s="119"/>
      <c r="E959" s="119"/>
      <c r="F959" s="119"/>
      <c r="J959" s="25"/>
      <c r="O959" s="126"/>
    </row>
    <row r="960" spans="4:15" s="15" customFormat="1" ht="12" customHeight="1">
      <c r="D960" s="119"/>
      <c r="E960" s="119"/>
      <c r="F960" s="119"/>
      <c r="J960" s="25"/>
      <c r="O960" s="126"/>
    </row>
    <row r="961" spans="4:15" s="15" customFormat="1" ht="12" customHeight="1">
      <c r="D961" s="119"/>
      <c r="E961" s="119"/>
      <c r="F961" s="119"/>
      <c r="J961" s="25"/>
      <c r="O961" s="126"/>
    </row>
    <row r="962" spans="4:15" s="15" customFormat="1" ht="12" customHeight="1">
      <c r="D962" s="119"/>
      <c r="E962" s="119"/>
      <c r="F962" s="119"/>
      <c r="J962" s="25"/>
      <c r="O962" s="126"/>
    </row>
    <row r="963" spans="4:15" s="15" customFormat="1" ht="12" customHeight="1">
      <c r="D963" s="119"/>
      <c r="E963" s="119"/>
      <c r="F963" s="119"/>
      <c r="J963" s="25"/>
      <c r="O963" s="126"/>
    </row>
    <row r="964" spans="4:15" s="15" customFormat="1" ht="12" customHeight="1">
      <c r="D964" s="119"/>
      <c r="E964" s="119"/>
      <c r="F964" s="119"/>
      <c r="J964" s="25"/>
      <c r="O964" s="126"/>
    </row>
    <row r="965" spans="4:15" s="15" customFormat="1" ht="12" customHeight="1">
      <c r="D965" s="119"/>
      <c r="E965" s="119"/>
      <c r="F965" s="119"/>
      <c r="J965" s="25"/>
      <c r="O965" s="126"/>
    </row>
    <row r="966" spans="4:15" s="15" customFormat="1" ht="12" customHeight="1">
      <c r="D966" s="119"/>
      <c r="E966" s="119"/>
      <c r="F966" s="119"/>
      <c r="J966" s="25"/>
      <c r="O966" s="126"/>
    </row>
    <row r="967" spans="4:15" s="15" customFormat="1" ht="12" customHeight="1">
      <c r="D967" s="119"/>
      <c r="E967" s="119"/>
      <c r="F967" s="119"/>
      <c r="J967" s="25"/>
      <c r="O967" s="126"/>
    </row>
    <row r="968" spans="4:15" s="15" customFormat="1" ht="12" customHeight="1">
      <c r="D968" s="119"/>
      <c r="E968" s="119"/>
      <c r="F968" s="119"/>
      <c r="J968" s="25"/>
      <c r="O968" s="126"/>
    </row>
    <row r="969" spans="4:15" s="15" customFormat="1" ht="12" customHeight="1">
      <c r="D969" s="119"/>
      <c r="E969" s="119"/>
      <c r="F969" s="119"/>
      <c r="J969" s="25"/>
      <c r="O969" s="126"/>
    </row>
    <row r="970" spans="4:15" s="15" customFormat="1" ht="12" customHeight="1">
      <c r="D970" s="119"/>
      <c r="E970" s="119"/>
      <c r="F970" s="119"/>
      <c r="J970" s="25"/>
      <c r="O970" s="126"/>
    </row>
    <row r="971" spans="4:15" s="15" customFormat="1" ht="12" customHeight="1">
      <c r="D971" s="119"/>
      <c r="E971" s="119"/>
      <c r="F971" s="119"/>
      <c r="J971" s="25"/>
      <c r="O971" s="126"/>
    </row>
    <row r="972" spans="4:15" s="15" customFormat="1" ht="12" customHeight="1">
      <c r="D972" s="119"/>
      <c r="E972" s="119"/>
      <c r="F972" s="119"/>
      <c r="J972" s="25"/>
      <c r="O972" s="126"/>
    </row>
    <row r="973" spans="4:15" s="15" customFormat="1" ht="12" customHeight="1">
      <c r="D973" s="119"/>
      <c r="E973" s="119"/>
      <c r="F973" s="119"/>
      <c r="J973" s="25"/>
      <c r="O973" s="126"/>
    </row>
    <row r="974" spans="4:15" s="15" customFormat="1" ht="12" customHeight="1">
      <c r="D974" s="119"/>
      <c r="E974" s="119"/>
      <c r="F974" s="119"/>
      <c r="J974" s="25"/>
      <c r="O974" s="126"/>
    </row>
    <row r="975" spans="4:15" s="15" customFormat="1" ht="12" customHeight="1">
      <c r="D975" s="119"/>
      <c r="E975" s="119"/>
      <c r="F975" s="119"/>
      <c r="J975" s="25"/>
      <c r="O975" s="126"/>
    </row>
    <row r="976" spans="4:15" s="15" customFormat="1" ht="12" customHeight="1">
      <c r="D976" s="119"/>
      <c r="E976" s="119"/>
      <c r="F976" s="119"/>
      <c r="J976" s="25"/>
      <c r="O976" s="126"/>
    </row>
    <row r="977" spans="4:15" s="15" customFormat="1" ht="12" customHeight="1">
      <c r="D977" s="119"/>
      <c r="E977" s="119"/>
      <c r="F977" s="119"/>
      <c r="J977" s="25"/>
      <c r="O977" s="126"/>
    </row>
    <row r="978" spans="4:15" s="15" customFormat="1" ht="12" customHeight="1">
      <c r="D978" s="119"/>
      <c r="E978" s="119"/>
      <c r="F978" s="119"/>
      <c r="J978" s="25"/>
      <c r="O978" s="126"/>
    </row>
    <row r="979" spans="4:15" s="15" customFormat="1" ht="12" customHeight="1">
      <c r="D979" s="119"/>
      <c r="E979" s="119"/>
      <c r="F979" s="119"/>
      <c r="J979" s="25"/>
      <c r="O979" s="126"/>
    </row>
    <row r="980" spans="4:15" s="15" customFormat="1" ht="12" customHeight="1">
      <c r="D980" s="119"/>
      <c r="E980" s="119"/>
      <c r="F980" s="119"/>
      <c r="J980" s="25"/>
      <c r="O980" s="126"/>
    </row>
    <row r="981" spans="4:15" s="15" customFormat="1" ht="12" customHeight="1">
      <c r="D981" s="119"/>
      <c r="E981" s="119"/>
      <c r="F981" s="119"/>
      <c r="J981" s="25"/>
      <c r="O981" s="126"/>
    </row>
    <row r="982" spans="4:15" s="15" customFormat="1" ht="12" customHeight="1">
      <c r="D982" s="119"/>
      <c r="E982" s="119"/>
      <c r="F982" s="119"/>
      <c r="J982" s="25"/>
      <c r="O982" s="126"/>
    </row>
    <row r="983" spans="4:15" s="15" customFormat="1" ht="12" customHeight="1">
      <c r="D983" s="119"/>
      <c r="E983" s="119"/>
      <c r="F983" s="119"/>
      <c r="J983" s="25"/>
      <c r="O983" s="126"/>
    </row>
    <row r="984" spans="4:15" s="15" customFormat="1" ht="12" customHeight="1">
      <c r="D984" s="119"/>
      <c r="E984" s="119"/>
      <c r="F984" s="119"/>
      <c r="J984" s="25"/>
      <c r="O984" s="126"/>
    </row>
    <row r="985" spans="4:15" s="15" customFormat="1" ht="12" customHeight="1">
      <c r="D985" s="119"/>
      <c r="E985" s="119"/>
      <c r="F985" s="119"/>
      <c r="J985" s="25"/>
      <c r="O985" s="126"/>
    </row>
    <row r="986" spans="4:15" s="15" customFormat="1" ht="12" customHeight="1">
      <c r="D986" s="119"/>
      <c r="E986" s="119"/>
      <c r="F986" s="119"/>
      <c r="J986" s="25"/>
      <c r="O986" s="126"/>
    </row>
    <row r="987" spans="4:15" s="15" customFormat="1" ht="12" customHeight="1">
      <c r="D987" s="119"/>
      <c r="E987" s="119"/>
      <c r="F987" s="119"/>
      <c r="J987" s="25"/>
      <c r="O987" s="126"/>
    </row>
    <row r="988" spans="4:15" s="15" customFormat="1" ht="12" customHeight="1">
      <c r="D988" s="119"/>
      <c r="E988" s="119"/>
      <c r="F988" s="119"/>
      <c r="J988" s="25"/>
      <c r="O988" s="126"/>
    </row>
    <row r="989" spans="4:15" s="15" customFormat="1" ht="12" customHeight="1">
      <c r="D989" s="119"/>
      <c r="E989" s="119"/>
      <c r="F989" s="119"/>
      <c r="J989" s="25"/>
      <c r="O989" s="126"/>
    </row>
    <row r="990" spans="4:15" s="15" customFormat="1" ht="12" customHeight="1">
      <c r="D990" s="119"/>
      <c r="E990" s="119"/>
      <c r="F990" s="119"/>
      <c r="J990" s="25"/>
      <c r="O990" s="126"/>
    </row>
    <row r="991" spans="4:15" s="15" customFormat="1" ht="12" customHeight="1">
      <c r="D991" s="119"/>
      <c r="E991" s="119"/>
      <c r="F991" s="119"/>
      <c r="J991" s="25"/>
      <c r="O991" s="126"/>
    </row>
    <row r="992" spans="4:15" s="15" customFormat="1" ht="12" customHeight="1">
      <c r="D992" s="119"/>
      <c r="E992" s="119"/>
      <c r="F992" s="119"/>
      <c r="J992" s="25"/>
      <c r="O992" s="126"/>
    </row>
    <row r="993" spans="4:15" s="15" customFormat="1" ht="12" customHeight="1">
      <c r="D993" s="119"/>
      <c r="E993" s="119"/>
      <c r="F993" s="119"/>
      <c r="J993" s="25"/>
      <c r="O993" s="126"/>
    </row>
    <row r="994" spans="4:15" s="15" customFormat="1" ht="12" customHeight="1">
      <c r="D994" s="119"/>
      <c r="E994" s="119"/>
      <c r="F994" s="119"/>
      <c r="J994" s="25"/>
      <c r="O994" s="126"/>
    </row>
    <row r="995" spans="4:15" s="15" customFormat="1" ht="12" customHeight="1">
      <c r="D995" s="119"/>
      <c r="E995" s="119"/>
      <c r="F995" s="119"/>
      <c r="J995" s="25"/>
      <c r="O995" s="126"/>
    </row>
    <row r="996" spans="4:15" s="15" customFormat="1" ht="12" customHeight="1">
      <c r="D996" s="119"/>
      <c r="E996" s="119"/>
      <c r="F996" s="119"/>
      <c r="J996" s="25"/>
      <c r="O996" s="126"/>
    </row>
    <row r="997" spans="4:15" s="15" customFormat="1" ht="12" customHeight="1">
      <c r="D997" s="119"/>
      <c r="E997" s="119"/>
      <c r="F997" s="119"/>
      <c r="J997" s="25"/>
      <c r="O997" s="126"/>
    </row>
    <row r="998" spans="4:15" s="15" customFormat="1" ht="12" customHeight="1">
      <c r="D998" s="119"/>
      <c r="E998" s="119"/>
      <c r="F998" s="119"/>
      <c r="J998" s="25"/>
      <c r="O998" s="126"/>
    </row>
    <row r="999" spans="4:15" s="15" customFormat="1" ht="12" customHeight="1">
      <c r="D999" s="119"/>
      <c r="E999" s="119"/>
      <c r="F999" s="119"/>
      <c r="J999" s="25"/>
      <c r="O999" s="126"/>
    </row>
    <row r="1000" spans="4:15" s="15" customFormat="1" ht="12" customHeight="1">
      <c r="D1000" s="119"/>
      <c r="E1000" s="119"/>
      <c r="F1000" s="119"/>
      <c r="J1000" s="25"/>
      <c r="O1000" s="126"/>
    </row>
    <row r="1001" spans="4:15" s="15" customFormat="1" ht="12" customHeight="1">
      <c r="D1001" s="119"/>
      <c r="E1001" s="119"/>
      <c r="F1001" s="119"/>
      <c r="J1001" s="25"/>
      <c r="O1001" s="126"/>
    </row>
    <row r="1002" spans="4:15" s="15" customFormat="1" ht="12" customHeight="1">
      <c r="D1002" s="119"/>
      <c r="E1002" s="119"/>
      <c r="F1002" s="119"/>
      <c r="J1002" s="25"/>
      <c r="O1002" s="126"/>
    </row>
    <row r="1003" spans="4:15" s="15" customFormat="1" ht="12" customHeight="1">
      <c r="D1003" s="119"/>
      <c r="E1003" s="119"/>
      <c r="F1003" s="119"/>
      <c r="J1003" s="25"/>
      <c r="O1003" s="126"/>
    </row>
    <row r="1004" spans="4:15" s="15" customFormat="1" ht="12" customHeight="1">
      <c r="D1004" s="119"/>
      <c r="E1004" s="119"/>
      <c r="F1004" s="119"/>
      <c r="J1004" s="25"/>
      <c r="O1004" s="126"/>
    </row>
    <row r="1005" spans="4:15" s="15" customFormat="1" ht="12" customHeight="1">
      <c r="D1005" s="119"/>
      <c r="E1005" s="119"/>
      <c r="F1005" s="119"/>
      <c r="J1005" s="25"/>
      <c r="O1005" s="126"/>
    </row>
    <row r="1006" spans="4:15" s="15" customFormat="1" ht="12" customHeight="1">
      <c r="D1006" s="119"/>
      <c r="E1006" s="119"/>
      <c r="F1006" s="119"/>
      <c r="J1006" s="25"/>
      <c r="O1006" s="126"/>
    </row>
    <row r="1007" spans="4:15" s="15" customFormat="1" ht="12" customHeight="1">
      <c r="D1007" s="119"/>
      <c r="E1007" s="119"/>
      <c r="F1007" s="119"/>
      <c r="J1007" s="25"/>
      <c r="O1007" s="126"/>
    </row>
    <row r="1008" spans="4:15" s="15" customFormat="1" ht="12" customHeight="1">
      <c r="D1008" s="119"/>
      <c r="E1008" s="119"/>
      <c r="F1008" s="119"/>
      <c r="J1008" s="25"/>
      <c r="O1008" s="126"/>
    </row>
    <row r="1009" spans="4:15" s="15" customFormat="1" ht="12" customHeight="1">
      <c r="D1009" s="119"/>
      <c r="E1009" s="119"/>
      <c r="F1009" s="119"/>
      <c r="J1009" s="25"/>
      <c r="O1009" s="126"/>
    </row>
    <row r="1010" spans="4:15" s="15" customFormat="1" ht="12" customHeight="1">
      <c r="D1010" s="119"/>
      <c r="E1010" s="119"/>
      <c r="F1010" s="119"/>
      <c r="J1010" s="25"/>
      <c r="O1010" s="126"/>
    </row>
    <row r="1011" spans="4:15" s="15" customFormat="1" ht="12" customHeight="1">
      <c r="D1011" s="119"/>
      <c r="E1011" s="119"/>
      <c r="F1011" s="119"/>
      <c r="J1011" s="25"/>
      <c r="O1011" s="126"/>
    </row>
    <row r="1012" spans="4:15" s="15" customFormat="1" ht="12" customHeight="1">
      <c r="D1012" s="119"/>
      <c r="E1012" s="119"/>
      <c r="F1012" s="119"/>
      <c r="J1012" s="25"/>
      <c r="O1012" s="126"/>
    </row>
    <row r="1013" spans="4:15" s="15" customFormat="1" ht="12" customHeight="1">
      <c r="D1013" s="119"/>
      <c r="E1013" s="119"/>
      <c r="F1013" s="119"/>
      <c r="J1013" s="25"/>
      <c r="O1013" s="126"/>
    </row>
    <row r="1014" spans="4:15" s="15" customFormat="1" ht="12" customHeight="1">
      <c r="D1014" s="119"/>
      <c r="E1014" s="119"/>
      <c r="F1014" s="119"/>
      <c r="J1014" s="25"/>
      <c r="O1014" s="126"/>
    </row>
    <row r="1015" spans="4:15" s="15" customFormat="1" ht="12" customHeight="1">
      <c r="D1015" s="119"/>
      <c r="E1015" s="119"/>
      <c r="F1015" s="119"/>
      <c r="J1015" s="25"/>
      <c r="O1015" s="126"/>
    </row>
    <row r="1016" spans="4:15" s="15" customFormat="1" ht="12" customHeight="1">
      <c r="D1016" s="119"/>
      <c r="E1016" s="119"/>
      <c r="F1016" s="119"/>
      <c r="J1016" s="25"/>
      <c r="O1016" s="126"/>
    </row>
    <row r="1017" spans="4:15" s="15" customFormat="1" ht="12" customHeight="1">
      <c r="D1017" s="119"/>
      <c r="E1017" s="119"/>
      <c r="F1017" s="119"/>
      <c r="J1017" s="25"/>
      <c r="O1017" s="126"/>
    </row>
    <row r="1018" spans="4:15" s="15" customFormat="1" ht="12" customHeight="1">
      <c r="D1018" s="119"/>
      <c r="E1018" s="119"/>
      <c r="F1018" s="119"/>
      <c r="J1018" s="25"/>
      <c r="O1018" s="126"/>
    </row>
    <row r="1019" spans="4:15" s="15" customFormat="1" ht="12" customHeight="1">
      <c r="D1019" s="119"/>
      <c r="E1019" s="119"/>
      <c r="F1019" s="119"/>
      <c r="J1019" s="25"/>
      <c r="O1019" s="126"/>
    </row>
    <row r="1020" spans="4:15" s="15" customFormat="1" ht="12" customHeight="1">
      <c r="D1020" s="119"/>
      <c r="E1020" s="119"/>
      <c r="F1020" s="119"/>
      <c r="J1020" s="25"/>
      <c r="O1020" s="126"/>
    </row>
    <row r="1021" spans="4:15" s="15" customFormat="1" ht="12" customHeight="1">
      <c r="D1021" s="119"/>
      <c r="E1021" s="119"/>
      <c r="F1021" s="119"/>
      <c r="J1021" s="25"/>
      <c r="O1021" s="126"/>
    </row>
    <row r="1022" spans="4:15" s="15" customFormat="1" ht="12" customHeight="1">
      <c r="D1022" s="119"/>
      <c r="E1022" s="119"/>
      <c r="F1022" s="119"/>
      <c r="J1022" s="25"/>
      <c r="O1022" s="126"/>
    </row>
    <row r="1023" spans="4:15" s="15" customFormat="1" ht="12" customHeight="1">
      <c r="D1023" s="119"/>
      <c r="E1023" s="119"/>
      <c r="F1023" s="119"/>
      <c r="J1023" s="25"/>
      <c r="O1023" s="126"/>
    </row>
    <row r="1024" spans="4:15" s="15" customFormat="1" ht="12" customHeight="1">
      <c r="D1024" s="119"/>
      <c r="E1024" s="119"/>
      <c r="F1024" s="119"/>
      <c r="J1024" s="25"/>
      <c r="O1024" s="126"/>
    </row>
    <row r="1025" spans="4:15" s="15" customFormat="1" ht="12" customHeight="1">
      <c r="D1025" s="119"/>
      <c r="E1025" s="119"/>
      <c r="F1025" s="119"/>
      <c r="J1025" s="25"/>
      <c r="O1025" s="126"/>
    </row>
    <row r="1026" spans="4:15" s="15" customFormat="1" ht="12" customHeight="1">
      <c r="D1026" s="119"/>
      <c r="E1026" s="119"/>
      <c r="F1026" s="119"/>
      <c r="J1026" s="25"/>
      <c r="O1026" s="126"/>
    </row>
    <row r="1027" spans="4:15" s="15" customFormat="1" ht="12" customHeight="1">
      <c r="D1027" s="119"/>
      <c r="E1027" s="119"/>
      <c r="F1027" s="119"/>
      <c r="J1027" s="25"/>
      <c r="O1027" s="126"/>
    </row>
    <row r="1028" spans="4:15" s="15" customFormat="1" ht="12" customHeight="1">
      <c r="D1028" s="119"/>
      <c r="E1028" s="119"/>
      <c r="F1028" s="119"/>
      <c r="J1028" s="25"/>
      <c r="O1028" s="126"/>
    </row>
    <row r="1029" spans="4:15" s="15" customFormat="1" ht="12" customHeight="1">
      <c r="D1029" s="119"/>
      <c r="E1029" s="119"/>
      <c r="F1029" s="119"/>
      <c r="J1029" s="25"/>
      <c r="O1029" s="126"/>
    </row>
    <row r="1030" spans="4:15" s="15" customFormat="1" ht="12" customHeight="1">
      <c r="D1030" s="119"/>
      <c r="E1030" s="119"/>
      <c r="F1030" s="119"/>
      <c r="J1030" s="25"/>
      <c r="O1030" s="126"/>
    </row>
    <row r="1031" spans="4:15" s="15" customFormat="1" ht="12" customHeight="1">
      <c r="D1031" s="119"/>
      <c r="E1031" s="119"/>
      <c r="F1031" s="119"/>
      <c r="J1031" s="25"/>
      <c r="O1031" s="126"/>
    </row>
    <row r="1032" spans="4:15" s="15" customFormat="1" ht="12" customHeight="1">
      <c r="D1032" s="119"/>
      <c r="E1032" s="119"/>
      <c r="F1032" s="119"/>
      <c r="J1032" s="25"/>
      <c r="O1032" s="126"/>
    </row>
    <row r="1033" spans="4:15" s="15" customFormat="1" ht="12" customHeight="1">
      <c r="D1033" s="119"/>
      <c r="E1033" s="119"/>
      <c r="F1033" s="119"/>
      <c r="J1033" s="25"/>
      <c r="O1033" s="126"/>
    </row>
    <row r="1034" spans="4:15" s="15" customFormat="1" ht="12" customHeight="1">
      <c r="D1034" s="119"/>
      <c r="E1034" s="119"/>
      <c r="F1034" s="119"/>
      <c r="J1034" s="25"/>
      <c r="O1034" s="126"/>
    </row>
    <row r="1035" spans="4:15" s="15" customFormat="1" ht="12" customHeight="1">
      <c r="D1035" s="119"/>
      <c r="E1035" s="119"/>
      <c r="F1035" s="119"/>
      <c r="J1035" s="25"/>
      <c r="O1035" s="126"/>
    </row>
    <row r="1036" spans="4:15" s="15" customFormat="1" ht="12" customHeight="1">
      <c r="D1036" s="119"/>
      <c r="E1036" s="119"/>
      <c r="F1036" s="119"/>
      <c r="J1036" s="25"/>
      <c r="O1036" s="126"/>
    </row>
    <row r="1037" spans="4:15" s="15" customFormat="1" ht="12" customHeight="1">
      <c r="D1037" s="119"/>
      <c r="E1037" s="119"/>
      <c r="F1037" s="119"/>
      <c r="J1037" s="25"/>
      <c r="O1037" s="126"/>
    </row>
    <row r="1038" spans="4:15" s="15" customFormat="1" ht="12" customHeight="1">
      <c r="D1038" s="119"/>
      <c r="E1038" s="119"/>
      <c r="F1038" s="119"/>
      <c r="J1038" s="25"/>
      <c r="O1038" s="126"/>
    </row>
    <row r="1039" spans="4:15" s="15" customFormat="1" ht="12" customHeight="1">
      <c r="D1039" s="119"/>
      <c r="E1039" s="119"/>
      <c r="F1039" s="119"/>
      <c r="J1039" s="25"/>
      <c r="O1039" s="126"/>
    </row>
    <row r="1040" spans="4:15" s="15" customFormat="1" ht="12" customHeight="1">
      <c r="D1040" s="119"/>
      <c r="E1040" s="119"/>
      <c r="F1040" s="119"/>
      <c r="J1040" s="25"/>
      <c r="O1040" s="126"/>
    </row>
    <row r="1041" spans="4:15" s="15" customFormat="1" ht="12" customHeight="1">
      <c r="D1041" s="119"/>
      <c r="E1041" s="119"/>
      <c r="F1041" s="119"/>
      <c r="J1041" s="25"/>
      <c r="O1041" s="126"/>
    </row>
    <row r="1042" spans="4:15" s="15" customFormat="1" ht="12" customHeight="1">
      <c r="D1042" s="119"/>
      <c r="E1042" s="119"/>
      <c r="F1042" s="119"/>
      <c r="J1042" s="25"/>
      <c r="O1042" s="126"/>
    </row>
    <row r="1043" spans="4:15" s="15" customFormat="1" ht="12" customHeight="1">
      <c r="D1043" s="119"/>
      <c r="E1043" s="119"/>
      <c r="F1043" s="119"/>
      <c r="J1043" s="25"/>
      <c r="O1043" s="126"/>
    </row>
    <row r="1044" spans="4:15" s="15" customFormat="1" ht="12" customHeight="1">
      <c r="D1044" s="119"/>
      <c r="E1044" s="119"/>
      <c r="F1044" s="119"/>
      <c r="J1044" s="25"/>
      <c r="O1044" s="126"/>
    </row>
    <row r="1045" spans="4:15" s="15" customFormat="1" ht="12" customHeight="1">
      <c r="D1045" s="119"/>
      <c r="E1045" s="119"/>
      <c r="F1045" s="119"/>
      <c r="J1045" s="25"/>
      <c r="O1045" s="126"/>
    </row>
    <row r="1046" spans="4:15" s="15" customFormat="1" ht="12" customHeight="1">
      <c r="D1046" s="119"/>
      <c r="E1046" s="119"/>
      <c r="F1046" s="119"/>
      <c r="J1046" s="25"/>
      <c r="O1046" s="126"/>
    </row>
    <row r="1047" spans="4:15" s="15" customFormat="1" ht="12" customHeight="1">
      <c r="D1047" s="119"/>
      <c r="E1047" s="119"/>
      <c r="F1047" s="119"/>
      <c r="J1047" s="25"/>
      <c r="O1047" s="126"/>
    </row>
    <row r="1048" spans="4:15" s="15" customFormat="1" ht="12" customHeight="1">
      <c r="D1048" s="119"/>
      <c r="E1048" s="119"/>
      <c r="F1048" s="119"/>
      <c r="J1048" s="25"/>
      <c r="O1048" s="126"/>
    </row>
    <row r="1049" spans="4:15" s="15" customFormat="1" ht="12" customHeight="1">
      <c r="D1049" s="119"/>
      <c r="E1049" s="119"/>
      <c r="F1049" s="119"/>
      <c r="J1049" s="25"/>
      <c r="O1049" s="126"/>
    </row>
    <row r="1050" spans="4:15" s="15" customFormat="1" ht="12" customHeight="1">
      <c r="D1050" s="119"/>
      <c r="E1050" s="119"/>
      <c r="F1050" s="119"/>
      <c r="J1050" s="25"/>
      <c r="O1050" s="126"/>
    </row>
    <row r="1051" spans="4:15" s="15" customFormat="1" ht="12" customHeight="1">
      <c r="D1051" s="119"/>
      <c r="E1051" s="119"/>
      <c r="F1051" s="119"/>
      <c r="J1051" s="25"/>
      <c r="O1051" s="126"/>
    </row>
    <row r="1052" spans="4:15" s="15" customFormat="1" ht="12" customHeight="1">
      <c r="D1052" s="119"/>
      <c r="E1052" s="119"/>
      <c r="F1052" s="119"/>
      <c r="J1052" s="25"/>
      <c r="O1052" s="126"/>
    </row>
    <row r="1053" spans="4:15" s="15" customFormat="1" ht="12" customHeight="1">
      <c r="D1053" s="119"/>
      <c r="E1053" s="119"/>
      <c r="F1053" s="119"/>
      <c r="J1053" s="25"/>
      <c r="O1053" s="126"/>
    </row>
    <row r="1054" spans="4:15" s="15" customFormat="1" ht="12" customHeight="1">
      <c r="D1054" s="119"/>
      <c r="E1054" s="119"/>
      <c r="F1054" s="119"/>
      <c r="J1054" s="25"/>
      <c r="O1054" s="126"/>
    </row>
    <row r="1055" spans="4:15" s="15" customFormat="1" ht="12" customHeight="1">
      <c r="D1055" s="119"/>
      <c r="E1055" s="119"/>
      <c r="F1055" s="119"/>
      <c r="J1055" s="25"/>
      <c r="O1055" s="126"/>
    </row>
    <row r="1056" spans="4:15" s="15" customFormat="1" ht="12" customHeight="1">
      <c r="D1056" s="119"/>
      <c r="E1056" s="119"/>
      <c r="F1056" s="119"/>
      <c r="J1056" s="25"/>
      <c r="O1056" s="126"/>
    </row>
    <row r="1057" spans="4:15" s="15" customFormat="1" ht="12" customHeight="1">
      <c r="D1057" s="119"/>
      <c r="E1057" s="119"/>
      <c r="F1057" s="119"/>
      <c r="J1057" s="25"/>
      <c r="O1057" s="126"/>
    </row>
    <row r="1058" spans="4:15" s="15" customFormat="1" ht="12" customHeight="1">
      <c r="D1058" s="119"/>
      <c r="E1058" s="119"/>
      <c r="F1058" s="119"/>
      <c r="J1058" s="25"/>
      <c r="O1058" s="126"/>
    </row>
    <row r="1059" spans="4:15" s="15" customFormat="1" ht="12" customHeight="1">
      <c r="D1059" s="119"/>
      <c r="E1059" s="119"/>
      <c r="F1059" s="119"/>
      <c r="J1059" s="25"/>
      <c r="O1059" s="126"/>
    </row>
    <row r="1060" spans="4:15" s="15" customFormat="1" ht="12" customHeight="1">
      <c r="D1060" s="119"/>
      <c r="E1060" s="119"/>
      <c r="F1060" s="119"/>
      <c r="J1060" s="25"/>
      <c r="O1060" s="126"/>
    </row>
    <row r="1061" spans="4:15" s="15" customFormat="1" ht="12" customHeight="1">
      <c r="D1061" s="119"/>
      <c r="E1061" s="119"/>
      <c r="F1061" s="119"/>
      <c r="J1061" s="25"/>
      <c r="O1061" s="126"/>
    </row>
    <row r="1062" spans="4:15" s="15" customFormat="1" ht="12" customHeight="1">
      <c r="D1062" s="119"/>
      <c r="E1062" s="119"/>
      <c r="F1062" s="119"/>
      <c r="J1062" s="25"/>
      <c r="O1062" s="126"/>
    </row>
    <row r="1063" spans="4:15" s="15" customFormat="1" ht="12" customHeight="1">
      <c r="D1063" s="119"/>
      <c r="E1063" s="119"/>
      <c r="F1063" s="119"/>
      <c r="J1063" s="25"/>
      <c r="O1063" s="126"/>
    </row>
    <row r="1064" spans="4:15" s="15" customFormat="1" ht="12" customHeight="1">
      <c r="D1064" s="119"/>
      <c r="E1064" s="119"/>
      <c r="F1064" s="119"/>
      <c r="J1064" s="25"/>
      <c r="O1064" s="126"/>
    </row>
    <row r="1065" spans="4:15" s="15" customFormat="1" ht="12" customHeight="1">
      <c r="D1065" s="119"/>
      <c r="E1065" s="119"/>
      <c r="F1065" s="119"/>
      <c r="J1065" s="25"/>
      <c r="O1065" s="126"/>
    </row>
    <row r="1066" spans="4:15" s="15" customFormat="1" ht="12" customHeight="1">
      <c r="D1066" s="119"/>
      <c r="E1066" s="119"/>
      <c r="F1066" s="119"/>
      <c r="J1066" s="25"/>
      <c r="O1066" s="126"/>
    </row>
    <row r="1067" spans="4:15" s="15" customFormat="1" ht="12" customHeight="1">
      <c r="D1067" s="119"/>
      <c r="E1067" s="119"/>
      <c r="F1067" s="119"/>
      <c r="J1067" s="25"/>
      <c r="O1067" s="126"/>
    </row>
    <row r="1068" spans="4:15" s="15" customFormat="1" ht="12" customHeight="1">
      <c r="D1068" s="119"/>
      <c r="E1068" s="119"/>
      <c r="F1068" s="119"/>
      <c r="J1068" s="25"/>
      <c r="O1068" s="126"/>
    </row>
    <row r="1069" spans="4:15" s="15" customFormat="1" ht="12" customHeight="1">
      <c r="D1069" s="119"/>
      <c r="E1069" s="119"/>
      <c r="F1069" s="119"/>
      <c r="J1069" s="25"/>
      <c r="O1069" s="126"/>
    </row>
    <row r="1070" spans="4:15" s="15" customFormat="1" ht="12" customHeight="1">
      <c r="D1070" s="119"/>
      <c r="E1070" s="119"/>
      <c r="F1070" s="119"/>
      <c r="J1070" s="25"/>
      <c r="O1070" s="126"/>
    </row>
    <row r="1071" spans="4:15" s="15" customFormat="1" ht="12" customHeight="1">
      <c r="D1071" s="119"/>
      <c r="E1071" s="119"/>
      <c r="F1071" s="119"/>
      <c r="J1071" s="25"/>
      <c r="O1071" s="126"/>
    </row>
    <row r="1072" spans="4:15" s="15" customFormat="1" ht="12" customHeight="1">
      <c r="D1072" s="119"/>
      <c r="E1072" s="119"/>
      <c r="F1072" s="119"/>
      <c r="J1072" s="25"/>
      <c r="O1072" s="126"/>
    </row>
    <row r="1073" spans="4:15" s="15" customFormat="1" ht="12" customHeight="1">
      <c r="D1073" s="119"/>
      <c r="E1073" s="119"/>
      <c r="F1073" s="119"/>
      <c r="J1073" s="25"/>
      <c r="O1073" s="126"/>
    </row>
    <row r="1074" spans="4:15" s="15" customFormat="1" ht="12" customHeight="1">
      <c r="D1074" s="119"/>
      <c r="E1074" s="119"/>
      <c r="F1074" s="119"/>
      <c r="J1074" s="25"/>
      <c r="O1074" s="126"/>
    </row>
    <row r="1075" spans="4:15" s="15" customFormat="1" ht="12" customHeight="1">
      <c r="D1075" s="119"/>
      <c r="E1075" s="119"/>
      <c r="F1075" s="119"/>
      <c r="J1075" s="25"/>
      <c r="O1075" s="126"/>
    </row>
    <row r="1076" spans="4:15" s="15" customFormat="1" ht="12" customHeight="1">
      <c r="D1076" s="119"/>
      <c r="E1076" s="119"/>
      <c r="F1076" s="119"/>
      <c r="J1076" s="25"/>
      <c r="O1076" s="126"/>
    </row>
    <row r="1077" spans="4:15" s="15" customFormat="1" ht="12" customHeight="1">
      <c r="D1077" s="119"/>
      <c r="E1077" s="119"/>
      <c r="F1077" s="119"/>
      <c r="J1077" s="25"/>
      <c r="O1077" s="126"/>
    </row>
    <row r="1078" spans="4:15" s="15" customFormat="1" ht="12" customHeight="1">
      <c r="D1078" s="119"/>
      <c r="E1078" s="119"/>
      <c r="F1078" s="119"/>
      <c r="J1078" s="25"/>
      <c r="O1078" s="126"/>
    </row>
    <row r="1079" spans="4:15" s="15" customFormat="1" ht="12" customHeight="1">
      <c r="D1079" s="119"/>
      <c r="E1079" s="119"/>
      <c r="F1079" s="119"/>
      <c r="J1079" s="25"/>
      <c r="O1079" s="126"/>
    </row>
    <row r="1080" spans="4:15" s="15" customFormat="1" ht="12" customHeight="1">
      <c r="D1080" s="119"/>
      <c r="E1080" s="119"/>
      <c r="F1080" s="119"/>
      <c r="J1080" s="25"/>
      <c r="O1080" s="126"/>
    </row>
    <row r="1081" spans="4:15" s="15" customFormat="1" ht="12" customHeight="1">
      <c r="D1081" s="119"/>
      <c r="E1081" s="119"/>
      <c r="F1081" s="119"/>
      <c r="J1081" s="25"/>
      <c r="O1081" s="126"/>
    </row>
    <row r="1082" spans="4:15" s="15" customFormat="1" ht="12" customHeight="1">
      <c r="D1082" s="119"/>
      <c r="E1082" s="119"/>
      <c r="F1082" s="119"/>
      <c r="J1082" s="25"/>
      <c r="O1082" s="126"/>
    </row>
    <row r="1083" spans="4:15" s="15" customFormat="1" ht="12" customHeight="1">
      <c r="D1083" s="119"/>
      <c r="E1083" s="119"/>
      <c r="F1083" s="119"/>
      <c r="J1083" s="25"/>
      <c r="O1083" s="126"/>
    </row>
    <row r="1084" spans="4:15" s="15" customFormat="1" ht="12" customHeight="1">
      <c r="D1084" s="119"/>
      <c r="E1084" s="119"/>
      <c r="F1084" s="119"/>
      <c r="J1084" s="25"/>
      <c r="O1084" s="126"/>
    </row>
    <row r="1085" spans="4:15" s="15" customFormat="1" ht="12" customHeight="1">
      <c r="D1085" s="119"/>
      <c r="E1085" s="119"/>
      <c r="F1085" s="119"/>
      <c r="J1085" s="25"/>
      <c r="O1085" s="126"/>
    </row>
    <row r="1086" spans="4:15" s="15" customFormat="1" ht="12" customHeight="1">
      <c r="D1086" s="119"/>
      <c r="E1086" s="119"/>
      <c r="F1086" s="119"/>
      <c r="J1086" s="25"/>
      <c r="O1086" s="126"/>
    </row>
    <row r="1087" spans="4:15" s="15" customFormat="1" ht="12" customHeight="1">
      <c r="D1087" s="119"/>
      <c r="E1087" s="119"/>
      <c r="F1087" s="119"/>
      <c r="J1087" s="25"/>
      <c r="O1087" s="126"/>
    </row>
    <row r="1088" spans="4:15" s="15" customFormat="1" ht="12" customHeight="1">
      <c r="D1088" s="119"/>
      <c r="E1088" s="119"/>
      <c r="F1088" s="119"/>
      <c r="J1088" s="25"/>
      <c r="O1088" s="126"/>
    </row>
    <row r="1089" spans="4:15" s="15" customFormat="1" ht="12" customHeight="1">
      <c r="D1089" s="119"/>
      <c r="E1089" s="119"/>
      <c r="F1089" s="119"/>
      <c r="J1089" s="25"/>
      <c r="O1089" s="126"/>
    </row>
    <row r="1090" spans="4:15" s="15" customFormat="1" ht="12" customHeight="1">
      <c r="D1090" s="119"/>
      <c r="E1090" s="119"/>
      <c r="F1090" s="119"/>
      <c r="J1090" s="25"/>
      <c r="O1090" s="126"/>
    </row>
    <row r="1091" spans="4:15" s="15" customFormat="1" ht="12" customHeight="1">
      <c r="D1091" s="119"/>
      <c r="E1091" s="119"/>
      <c r="F1091" s="119"/>
      <c r="J1091" s="25"/>
      <c r="O1091" s="126"/>
    </row>
    <row r="1092" spans="4:15" s="15" customFormat="1" ht="12" customHeight="1">
      <c r="D1092" s="119"/>
      <c r="E1092" s="119"/>
      <c r="F1092" s="119"/>
      <c r="J1092" s="25"/>
      <c r="O1092" s="126"/>
    </row>
    <row r="1093" spans="4:15" s="15" customFormat="1" ht="12" customHeight="1">
      <c r="D1093" s="119"/>
      <c r="E1093" s="119"/>
      <c r="F1093" s="119"/>
      <c r="J1093" s="25"/>
      <c r="O1093" s="126"/>
    </row>
    <row r="1094" spans="4:15" s="15" customFormat="1" ht="12" customHeight="1">
      <c r="D1094" s="119"/>
      <c r="E1094" s="119"/>
      <c r="F1094" s="119"/>
      <c r="J1094" s="25"/>
      <c r="O1094" s="126"/>
    </row>
    <row r="1095" spans="4:15" s="15" customFormat="1" ht="12" customHeight="1">
      <c r="D1095" s="119"/>
      <c r="E1095" s="119"/>
      <c r="F1095" s="119"/>
      <c r="J1095" s="25"/>
      <c r="O1095" s="126"/>
    </row>
    <row r="1096" spans="4:15" s="15" customFormat="1" ht="12" customHeight="1">
      <c r="D1096" s="119"/>
      <c r="E1096" s="119"/>
      <c r="F1096" s="119"/>
      <c r="J1096" s="25"/>
      <c r="O1096" s="126"/>
    </row>
    <row r="1097" spans="4:15" s="15" customFormat="1" ht="12" customHeight="1">
      <c r="D1097" s="119"/>
      <c r="E1097" s="119"/>
      <c r="F1097" s="119"/>
      <c r="J1097" s="25"/>
      <c r="O1097" s="126"/>
    </row>
    <row r="1098" spans="4:15" s="15" customFormat="1" ht="12" customHeight="1">
      <c r="D1098" s="119"/>
      <c r="E1098" s="119"/>
      <c r="F1098" s="119"/>
      <c r="J1098" s="25"/>
      <c r="O1098" s="126"/>
    </row>
    <row r="1099" spans="4:15" s="15" customFormat="1" ht="12" customHeight="1">
      <c r="D1099" s="119"/>
      <c r="E1099" s="119"/>
      <c r="F1099" s="119"/>
      <c r="J1099" s="25"/>
      <c r="O1099" s="126"/>
    </row>
    <row r="1100" spans="4:15" s="15" customFormat="1" ht="12" customHeight="1">
      <c r="D1100" s="119"/>
      <c r="E1100" s="119"/>
      <c r="F1100" s="119"/>
      <c r="J1100" s="25"/>
      <c r="O1100" s="126"/>
    </row>
    <row r="1101" spans="4:15" s="15" customFormat="1" ht="12" customHeight="1">
      <c r="D1101" s="119"/>
      <c r="E1101" s="119"/>
      <c r="F1101" s="119"/>
      <c r="J1101" s="25"/>
      <c r="O1101" s="126"/>
    </row>
    <row r="1102" spans="4:15" s="15" customFormat="1" ht="12" customHeight="1">
      <c r="D1102" s="119"/>
      <c r="E1102" s="119"/>
      <c r="F1102" s="119"/>
      <c r="J1102" s="25"/>
      <c r="O1102" s="126"/>
    </row>
    <row r="1103" spans="4:15" s="15" customFormat="1" ht="12" customHeight="1">
      <c r="D1103" s="119"/>
      <c r="E1103" s="119"/>
      <c r="F1103" s="119"/>
      <c r="J1103" s="25"/>
      <c r="O1103" s="126"/>
    </row>
    <row r="1104" spans="4:15" s="15" customFormat="1" ht="12" customHeight="1">
      <c r="D1104" s="119"/>
      <c r="E1104" s="119"/>
      <c r="F1104" s="119"/>
      <c r="J1104" s="25"/>
      <c r="O1104" s="126"/>
    </row>
    <row r="1105" spans="4:15" s="15" customFormat="1" ht="12" customHeight="1">
      <c r="D1105" s="119"/>
      <c r="E1105" s="119"/>
      <c r="F1105" s="119"/>
      <c r="J1105" s="25"/>
      <c r="O1105" s="126"/>
    </row>
    <row r="1106" spans="4:15" s="15" customFormat="1" ht="12" customHeight="1">
      <c r="D1106" s="119"/>
      <c r="E1106" s="119"/>
      <c r="F1106" s="119"/>
      <c r="J1106" s="25"/>
      <c r="O1106" s="126"/>
    </row>
    <row r="1107" spans="4:15" s="15" customFormat="1" ht="12" customHeight="1">
      <c r="D1107" s="119"/>
      <c r="E1107" s="119"/>
      <c r="F1107" s="119"/>
      <c r="J1107" s="25"/>
      <c r="O1107" s="126"/>
    </row>
    <row r="1108" spans="4:15" s="15" customFormat="1" ht="12" customHeight="1">
      <c r="D1108" s="119"/>
      <c r="E1108" s="119"/>
      <c r="F1108" s="119"/>
      <c r="J1108" s="25"/>
      <c r="O1108" s="126"/>
    </row>
    <row r="1109" spans="4:15" s="15" customFormat="1" ht="12" customHeight="1">
      <c r="D1109" s="119"/>
      <c r="E1109" s="119"/>
      <c r="F1109" s="119"/>
      <c r="J1109" s="25"/>
      <c r="O1109" s="126"/>
    </row>
    <row r="1110" spans="4:15" s="15" customFormat="1" ht="12" customHeight="1">
      <c r="D1110" s="119"/>
      <c r="E1110" s="119"/>
      <c r="F1110" s="119"/>
      <c r="J1110" s="25"/>
      <c r="O1110" s="126"/>
    </row>
    <row r="1111" spans="4:15" s="15" customFormat="1" ht="12" customHeight="1">
      <c r="D1111" s="119"/>
      <c r="E1111" s="119"/>
      <c r="F1111" s="119"/>
      <c r="J1111" s="25"/>
      <c r="O1111" s="126"/>
    </row>
    <row r="1112" spans="4:15" s="15" customFormat="1" ht="12" customHeight="1">
      <c r="D1112" s="119"/>
      <c r="E1112" s="119"/>
      <c r="F1112" s="119"/>
      <c r="J1112" s="25"/>
      <c r="O1112" s="126"/>
    </row>
    <row r="1113" spans="4:15" s="15" customFormat="1" ht="12" customHeight="1">
      <c r="D1113" s="119"/>
      <c r="E1113" s="119"/>
      <c r="F1113" s="119"/>
      <c r="J1113" s="25"/>
      <c r="O1113" s="126"/>
    </row>
    <row r="1114" spans="4:15" s="15" customFormat="1" ht="12" customHeight="1">
      <c r="D1114" s="119"/>
      <c r="E1114" s="119"/>
      <c r="F1114" s="119"/>
      <c r="J1114" s="25"/>
      <c r="O1114" s="126"/>
    </row>
    <row r="1115" spans="4:15" s="15" customFormat="1" ht="12" customHeight="1">
      <c r="D1115" s="119"/>
      <c r="E1115" s="119"/>
      <c r="F1115" s="119"/>
      <c r="J1115" s="25"/>
      <c r="O1115" s="126"/>
    </row>
    <row r="1116" spans="4:15" s="15" customFormat="1" ht="12" customHeight="1">
      <c r="D1116" s="119"/>
      <c r="E1116" s="119"/>
      <c r="F1116" s="119"/>
      <c r="J1116" s="25"/>
      <c r="O1116" s="126"/>
    </row>
    <row r="1117" spans="4:15" s="15" customFormat="1" ht="12" customHeight="1">
      <c r="D1117" s="119"/>
      <c r="E1117" s="119"/>
      <c r="F1117" s="119"/>
      <c r="J1117" s="25"/>
      <c r="O1117" s="126"/>
    </row>
    <row r="1118" spans="4:15" s="15" customFormat="1" ht="12" customHeight="1">
      <c r="D1118" s="119"/>
      <c r="E1118" s="119"/>
      <c r="F1118" s="119"/>
      <c r="J1118" s="25"/>
      <c r="O1118" s="126"/>
    </row>
    <row r="1119" spans="4:15" s="15" customFormat="1" ht="12" customHeight="1">
      <c r="D1119" s="119"/>
      <c r="E1119" s="119"/>
      <c r="F1119" s="119"/>
      <c r="J1119" s="25"/>
      <c r="O1119" s="126"/>
    </row>
    <row r="1120" spans="4:15" s="15" customFormat="1" ht="12" customHeight="1">
      <c r="D1120" s="119"/>
      <c r="E1120" s="119"/>
      <c r="F1120" s="119"/>
      <c r="J1120" s="25"/>
      <c r="O1120" s="126"/>
    </row>
    <row r="1121" spans="4:15" s="15" customFormat="1" ht="12" customHeight="1">
      <c r="D1121" s="119"/>
      <c r="E1121" s="119"/>
      <c r="F1121" s="119"/>
      <c r="J1121" s="25"/>
      <c r="O1121" s="126"/>
    </row>
    <row r="1122" spans="4:15" s="15" customFormat="1" ht="12" customHeight="1">
      <c r="D1122" s="119"/>
      <c r="E1122" s="119"/>
      <c r="F1122" s="119"/>
      <c r="J1122" s="25"/>
      <c r="O1122" s="126"/>
    </row>
    <row r="1123" spans="4:15" s="15" customFormat="1" ht="12" customHeight="1">
      <c r="D1123" s="119"/>
      <c r="E1123" s="119"/>
      <c r="F1123" s="119"/>
      <c r="J1123" s="25"/>
      <c r="O1123" s="126"/>
    </row>
    <row r="1124" spans="4:15" s="15" customFormat="1" ht="12" customHeight="1">
      <c r="D1124" s="119"/>
      <c r="E1124" s="119"/>
      <c r="F1124" s="119"/>
      <c r="J1124" s="25"/>
      <c r="O1124" s="126"/>
    </row>
    <row r="1125" spans="4:15" s="15" customFormat="1" ht="12" customHeight="1">
      <c r="D1125" s="119"/>
      <c r="E1125" s="119"/>
      <c r="F1125" s="119"/>
      <c r="J1125" s="25"/>
      <c r="O1125" s="126"/>
    </row>
    <row r="1126" spans="4:15" s="15" customFormat="1" ht="12" customHeight="1">
      <c r="D1126" s="119"/>
      <c r="E1126" s="119"/>
      <c r="F1126" s="119"/>
      <c r="J1126" s="25"/>
      <c r="O1126" s="126"/>
    </row>
    <row r="1127" spans="4:15" s="15" customFormat="1" ht="12" customHeight="1">
      <c r="D1127" s="119"/>
      <c r="E1127" s="119"/>
      <c r="F1127" s="119"/>
      <c r="J1127" s="25"/>
      <c r="O1127" s="126"/>
    </row>
    <row r="1128" spans="4:15" s="15" customFormat="1" ht="12" customHeight="1">
      <c r="D1128" s="119"/>
      <c r="E1128" s="119"/>
      <c r="F1128" s="119"/>
      <c r="J1128" s="25"/>
      <c r="O1128" s="126"/>
    </row>
    <row r="1129" spans="4:15" s="15" customFormat="1" ht="12" customHeight="1">
      <c r="D1129" s="119"/>
      <c r="E1129" s="119"/>
      <c r="F1129" s="119"/>
      <c r="J1129" s="25"/>
      <c r="O1129" s="126"/>
    </row>
    <row r="1130" spans="4:15" s="15" customFormat="1" ht="12" customHeight="1">
      <c r="D1130" s="119"/>
      <c r="E1130" s="119"/>
      <c r="F1130" s="119"/>
      <c r="J1130" s="25"/>
      <c r="O1130" s="126"/>
    </row>
    <row r="1131" spans="4:15" s="15" customFormat="1" ht="12" customHeight="1">
      <c r="D1131" s="119"/>
      <c r="E1131" s="119"/>
      <c r="F1131" s="119"/>
      <c r="J1131" s="25"/>
      <c r="O1131" s="126"/>
    </row>
    <row r="1132" spans="4:15" s="15" customFormat="1" ht="12" customHeight="1">
      <c r="D1132" s="119"/>
      <c r="E1132" s="119"/>
      <c r="F1132" s="119"/>
      <c r="J1132" s="25"/>
      <c r="O1132" s="126"/>
    </row>
    <row r="1133" spans="4:15" s="15" customFormat="1" ht="12" customHeight="1">
      <c r="D1133" s="119"/>
      <c r="E1133" s="119"/>
      <c r="F1133" s="119"/>
      <c r="J1133" s="25"/>
      <c r="O1133" s="126"/>
    </row>
    <row r="1134" spans="4:15" s="15" customFormat="1" ht="12" customHeight="1">
      <c r="D1134" s="119"/>
      <c r="E1134" s="119"/>
      <c r="F1134" s="119"/>
      <c r="J1134" s="25"/>
      <c r="O1134" s="126"/>
    </row>
    <row r="1135" spans="4:15" s="15" customFormat="1" ht="12" customHeight="1">
      <c r="D1135" s="119"/>
      <c r="E1135" s="119"/>
      <c r="F1135" s="119"/>
      <c r="J1135" s="25"/>
      <c r="O1135" s="126"/>
    </row>
    <row r="1136" spans="4:15" s="15" customFormat="1" ht="12" customHeight="1">
      <c r="D1136" s="119"/>
      <c r="E1136" s="119"/>
      <c r="F1136" s="119"/>
      <c r="J1136" s="25"/>
      <c r="O1136" s="126"/>
    </row>
    <row r="1137" spans="4:15" s="15" customFormat="1" ht="12" customHeight="1">
      <c r="D1137" s="119"/>
      <c r="E1137" s="119"/>
      <c r="F1137" s="119"/>
      <c r="J1137" s="25"/>
      <c r="O1137" s="126"/>
    </row>
    <row r="1138" spans="4:15" s="15" customFormat="1" ht="12" customHeight="1">
      <c r="D1138" s="119"/>
      <c r="E1138" s="119"/>
      <c r="F1138" s="119"/>
      <c r="J1138" s="25"/>
      <c r="O1138" s="126"/>
    </row>
    <row r="1139" spans="4:15" s="15" customFormat="1" ht="12" customHeight="1">
      <c r="D1139" s="119"/>
      <c r="E1139" s="119"/>
      <c r="F1139" s="119"/>
      <c r="J1139" s="25"/>
      <c r="O1139" s="126"/>
    </row>
    <row r="1140" spans="4:15" s="15" customFormat="1" ht="12" customHeight="1">
      <c r="D1140" s="119"/>
      <c r="E1140" s="119"/>
      <c r="F1140" s="119"/>
      <c r="J1140" s="25"/>
      <c r="O1140" s="126"/>
    </row>
    <row r="1141" spans="4:15" s="15" customFormat="1" ht="12" customHeight="1">
      <c r="D1141" s="119"/>
      <c r="E1141" s="119"/>
      <c r="F1141" s="119"/>
      <c r="J1141" s="25"/>
      <c r="O1141" s="126"/>
    </row>
    <row r="1142" spans="4:15" s="15" customFormat="1" ht="12" customHeight="1">
      <c r="D1142" s="119"/>
      <c r="E1142" s="119"/>
      <c r="F1142" s="119"/>
      <c r="J1142" s="25"/>
      <c r="O1142" s="126"/>
    </row>
    <row r="1143" spans="4:15" s="15" customFormat="1" ht="12" customHeight="1">
      <c r="D1143" s="119"/>
      <c r="E1143" s="119"/>
      <c r="F1143" s="119"/>
      <c r="J1143" s="25"/>
      <c r="O1143" s="126"/>
    </row>
    <row r="1144" spans="4:15" s="15" customFormat="1" ht="12" customHeight="1">
      <c r="D1144" s="119"/>
      <c r="E1144" s="119"/>
      <c r="F1144" s="119"/>
      <c r="J1144" s="25"/>
      <c r="O1144" s="126"/>
    </row>
    <row r="1145" spans="4:15" s="15" customFormat="1" ht="12" customHeight="1">
      <c r="D1145" s="119"/>
      <c r="E1145" s="119"/>
      <c r="F1145" s="119"/>
      <c r="J1145" s="25"/>
      <c r="O1145" s="126"/>
    </row>
    <row r="1146" spans="4:15" s="15" customFormat="1" ht="12" customHeight="1">
      <c r="D1146" s="119"/>
      <c r="E1146" s="119"/>
      <c r="F1146" s="119"/>
      <c r="J1146" s="25"/>
      <c r="O1146" s="126"/>
    </row>
    <row r="1147" spans="4:15" s="15" customFormat="1" ht="12" customHeight="1">
      <c r="D1147" s="119"/>
      <c r="E1147" s="119"/>
      <c r="F1147" s="119"/>
      <c r="J1147" s="25"/>
      <c r="O1147" s="126"/>
    </row>
    <row r="1148" spans="4:15" s="15" customFormat="1" ht="12" customHeight="1">
      <c r="D1148" s="119"/>
      <c r="E1148" s="119"/>
      <c r="F1148" s="119"/>
      <c r="J1148" s="25"/>
      <c r="O1148" s="126"/>
    </row>
    <row r="1149" spans="4:15" s="15" customFormat="1" ht="12" customHeight="1">
      <c r="D1149" s="119"/>
      <c r="E1149" s="119"/>
      <c r="F1149" s="119"/>
      <c r="J1149" s="25"/>
      <c r="O1149" s="126"/>
    </row>
    <row r="1150" spans="4:15" s="15" customFormat="1" ht="12" customHeight="1">
      <c r="D1150" s="119"/>
      <c r="E1150" s="119"/>
      <c r="F1150" s="119"/>
      <c r="J1150" s="25"/>
      <c r="O1150" s="126"/>
    </row>
    <row r="1151" spans="4:15" s="15" customFormat="1" ht="12" customHeight="1">
      <c r="D1151" s="119"/>
      <c r="E1151" s="119"/>
      <c r="F1151" s="119"/>
      <c r="J1151" s="25"/>
      <c r="O1151" s="126"/>
    </row>
    <row r="1152" spans="4:15" s="15" customFormat="1" ht="12" customHeight="1">
      <c r="D1152" s="119"/>
      <c r="E1152" s="119"/>
      <c r="F1152" s="119"/>
      <c r="J1152" s="25"/>
      <c r="O1152" s="126"/>
    </row>
    <row r="1153" spans="4:15" s="15" customFormat="1" ht="12" customHeight="1">
      <c r="D1153" s="119"/>
      <c r="E1153" s="119"/>
      <c r="F1153" s="119"/>
      <c r="J1153" s="25"/>
      <c r="O1153" s="126"/>
    </row>
    <row r="1154" spans="4:15" s="15" customFormat="1" ht="12" customHeight="1">
      <c r="D1154" s="119"/>
      <c r="E1154" s="119"/>
      <c r="F1154" s="119"/>
      <c r="J1154" s="25"/>
      <c r="O1154" s="126"/>
    </row>
    <row r="1155" spans="4:15" s="15" customFormat="1" ht="12" customHeight="1">
      <c r="D1155" s="119"/>
      <c r="E1155" s="119"/>
      <c r="F1155" s="119"/>
      <c r="J1155" s="25"/>
      <c r="O1155" s="126"/>
    </row>
    <row r="1156" spans="4:15" s="15" customFormat="1" ht="12" customHeight="1">
      <c r="D1156" s="119"/>
      <c r="E1156" s="119"/>
      <c r="F1156" s="119"/>
      <c r="J1156" s="25"/>
      <c r="O1156" s="126"/>
    </row>
    <row r="1157" spans="4:15" s="15" customFormat="1" ht="12" customHeight="1">
      <c r="D1157" s="119"/>
      <c r="E1157" s="119"/>
      <c r="F1157" s="119"/>
      <c r="J1157" s="25"/>
      <c r="O1157" s="126"/>
    </row>
    <row r="1158" spans="4:15" s="15" customFormat="1" ht="12" customHeight="1">
      <c r="D1158" s="119"/>
      <c r="E1158" s="119"/>
      <c r="F1158" s="119"/>
      <c r="J1158" s="25"/>
      <c r="O1158" s="126"/>
    </row>
    <row r="1159" spans="4:15" s="15" customFormat="1" ht="12" customHeight="1">
      <c r="D1159" s="119"/>
      <c r="E1159" s="119"/>
      <c r="F1159" s="119"/>
      <c r="J1159" s="25"/>
      <c r="O1159" s="126"/>
    </row>
    <row r="1160" spans="4:15" s="15" customFormat="1" ht="12" customHeight="1">
      <c r="D1160" s="119"/>
      <c r="E1160" s="119"/>
      <c r="F1160" s="119"/>
      <c r="J1160" s="25"/>
      <c r="O1160" s="126"/>
    </row>
    <row r="1161" spans="4:15" s="15" customFormat="1" ht="12" customHeight="1">
      <c r="D1161" s="119"/>
      <c r="E1161" s="119"/>
      <c r="F1161" s="119"/>
      <c r="J1161" s="25"/>
      <c r="O1161" s="126"/>
    </row>
    <row r="1162" spans="4:15" s="15" customFormat="1" ht="12" customHeight="1">
      <c r="D1162" s="119"/>
      <c r="E1162" s="119"/>
      <c r="F1162" s="119"/>
      <c r="J1162" s="25"/>
      <c r="O1162" s="126"/>
    </row>
    <row r="1163" spans="4:15" s="15" customFormat="1" ht="12" customHeight="1">
      <c r="D1163" s="119"/>
      <c r="E1163" s="119"/>
      <c r="F1163" s="119"/>
      <c r="J1163" s="25"/>
      <c r="O1163" s="126"/>
    </row>
    <row r="1164" spans="4:15" s="15" customFormat="1" ht="12" customHeight="1">
      <c r="D1164" s="119"/>
      <c r="E1164" s="119"/>
      <c r="F1164" s="119"/>
      <c r="J1164" s="25"/>
      <c r="O1164" s="126"/>
    </row>
    <row r="1165" spans="4:15" s="15" customFormat="1" ht="12" customHeight="1">
      <c r="D1165" s="119"/>
      <c r="E1165" s="119"/>
      <c r="F1165" s="119"/>
      <c r="J1165" s="25"/>
      <c r="O1165" s="126"/>
    </row>
    <row r="1166" spans="4:15" s="15" customFormat="1" ht="12" customHeight="1">
      <c r="D1166" s="119"/>
      <c r="E1166" s="119"/>
      <c r="F1166" s="119"/>
      <c r="J1166" s="25"/>
      <c r="O1166" s="126"/>
    </row>
    <row r="1167" spans="4:15" s="15" customFormat="1" ht="12" customHeight="1">
      <c r="D1167" s="119"/>
      <c r="E1167" s="119"/>
      <c r="F1167" s="119"/>
      <c r="J1167" s="25"/>
      <c r="O1167" s="126"/>
    </row>
    <row r="1168" spans="4:15" s="15" customFormat="1" ht="12" customHeight="1">
      <c r="D1168" s="119"/>
      <c r="E1168" s="119"/>
      <c r="F1168" s="119"/>
      <c r="J1168" s="25"/>
      <c r="O1168" s="126"/>
    </row>
    <row r="1169" spans="4:15" s="15" customFormat="1" ht="12" customHeight="1">
      <c r="D1169" s="119"/>
      <c r="E1169" s="119"/>
      <c r="F1169" s="119"/>
      <c r="J1169" s="25"/>
      <c r="O1169" s="126"/>
    </row>
    <row r="1170" spans="4:15" s="15" customFormat="1" ht="12" customHeight="1">
      <c r="D1170" s="119"/>
      <c r="E1170" s="119"/>
      <c r="F1170" s="119"/>
      <c r="J1170" s="25"/>
      <c r="O1170" s="126"/>
    </row>
    <row r="1171" spans="4:15" s="15" customFormat="1" ht="12" customHeight="1">
      <c r="D1171" s="119"/>
      <c r="E1171" s="119"/>
      <c r="F1171" s="119"/>
      <c r="J1171" s="25"/>
      <c r="O1171" s="126"/>
    </row>
    <row r="1172" spans="4:15" s="15" customFormat="1" ht="12" customHeight="1">
      <c r="D1172" s="119"/>
      <c r="E1172" s="119"/>
      <c r="F1172" s="119"/>
      <c r="J1172" s="25"/>
      <c r="O1172" s="126"/>
    </row>
    <row r="1173" spans="4:15" s="15" customFormat="1" ht="12" customHeight="1">
      <c r="D1173" s="119"/>
      <c r="E1173" s="119"/>
      <c r="F1173" s="119"/>
      <c r="J1173" s="25"/>
      <c r="O1173" s="126"/>
    </row>
    <row r="1174" spans="4:15" s="15" customFormat="1" ht="12" customHeight="1">
      <c r="D1174" s="119"/>
      <c r="E1174" s="119"/>
      <c r="F1174" s="119"/>
      <c r="J1174" s="25"/>
      <c r="O1174" s="126"/>
    </row>
    <row r="1175" spans="4:15" s="15" customFormat="1" ht="12" customHeight="1">
      <c r="D1175" s="119"/>
      <c r="E1175" s="119"/>
      <c r="F1175" s="119"/>
      <c r="J1175" s="25"/>
      <c r="O1175" s="126"/>
    </row>
    <row r="1176" spans="4:15" s="15" customFormat="1" ht="12" customHeight="1">
      <c r="D1176" s="119"/>
      <c r="E1176" s="119"/>
      <c r="F1176" s="119"/>
      <c r="J1176" s="25"/>
      <c r="O1176" s="126"/>
    </row>
    <row r="1177" spans="4:15" s="15" customFormat="1" ht="12" customHeight="1">
      <c r="D1177" s="119"/>
      <c r="E1177" s="119"/>
      <c r="F1177" s="119"/>
      <c r="J1177" s="25"/>
      <c r="O1177" s="126"/>
    </row>
    <row r="1178" spans="4:15" s="15" customFormat="1" ht="12" customHeight="1">
      <c r="D1178" s="119"/>
      <c r="E1178" s="119"/>
      <c r="F1178" s="119"/>
      <c r="J1178" s="25"/>
      <c r="O1178" s="126"/>
    </row>
    <row r="1179" spans="4:15" s="15" customFormat="1" ht="12" customHeight="1">
      <c r="D1179" s="119"/>
      <c r="E1179" s="119"/>
      <c r="F1179" s="119"/>
      <c r="J1179" s="25"/>
      <c r="O1179" s="126"/>
    </row>
    <row r="1180" spans="4:15" s="15" customFormat="1" ht="12" customHeight="1">
      <c r="D1180" s="119"/>
      <c r="E1180" s="119"/>
      <c r="F1180" s="119"/>
      <c r="J1180" s="25"/>
      <c r="O1180" s="126"/>
    </row>
    <row r="1181" spans="4:15" s="15" customFormat="1" ht="12" customHeight="1">
      <c r="D1181" s="119"/>
      <c r="E1181" s="119"/>
      <c r="F1181" s="119"/>
      <c r="J1181" s="25"/>
      <c r="O1181" s="126"/>
    </row>
    <row r="1182" spans="4:15" s="15" customFormat="1" ht="12" customHeight="1">
      <c r="D1182" s="119"/>
      <c r="E1182" s="119"/>
      <c r="F1182" s="119"/>
      <c r="J1182" s="25"/>
      <c r="O1182" s="126"/>
    </row>
    <row r="1183" spans="4:15" s="15" customFormat="1" ht="12" customHeight="1">
      <c r="D1183" s="119"/>
      <c r="E1183" s="119"/>
      <c r="F1183" s="119"/>
      <c r="J1183" s="25"/>
      <c r="O1183" s="126"/>
    </row>
    <row r="1184" spans="4:15" s="15" customFormat="1" ht="12" customHeight="1">
      <c r="D1184" s="119"/>
      <c r="E1184" s="119"/>
      <c r="F1184" s="119"/>
      <c r="J1184" s="25"/>
      <c r="O1184" s="126"/>
    </row>
    <row r="1185" spans="1:11" ht="12" customHeight="1">
      <c r="A1185" s="15"/>
      <c r="K1185" s="15"/>
    </row>
    <row r="1186" spans="1:11" ht="12" customHeight="1">
      <c r="A1186" s="15"/>
      <c r="K1186" s="15"/>
    </row>
    <row r="1187" spans="1:11" ht="12" customHeight="1">
      <c r="A1187" s="15"/>
      <c r="K1187" s="15"/>
    </row>
    <row r="1188" spans="1:11" ht="12" customHeight="1">
      <c r="A1188" s="15"/>
      <c r="K1188" s="15"/>
    </row>
    <row r="1189" spans="1:11" ht="12" customHeight="1">
      <c r="A1189" s="15"/>
      <c r="K1189" s="15"/>
    </row>
    <row r="1190" spans="1:11" ht="12" customHeight="1">
      <c r="A1190" s="15"/>
      <c r="K1190" s="15"/>
    </row>
    <row r="1191" spans="1:11" ht="12" customHeight="1">
      <c r="A1191" s="15"/>
      <c r="K1191" s="15"/>
    </row>
    <row r="1192" spans="1:11" ht="12" customHeight="1">
      <c r="A1192" s="15"/>
      <c r="K1192" s="15"/>
    </row>
    <row r="1193" spans="1:11" ht="12" customHeight="1">
      <c r="A1193" s="15"/>
      <c r="K1193" s="15"/>
    </row>
    <row r="1194" spans="1:11" ht="12" customHeight="1">
      <c r="A1194" s="15"/>
      <c r="K1194" s="15"/>
    </row>
    <row r="1195" spans="1:11" ht="12" customHeight="1">
      <c r="A1195" s="15"/>
      <c r="K1195" s="15"/>
    </row>
    <row r="1196" spans="1:11" ht="12" customHeight="1">
      <c r="A1196" s="15"/>
      <c r="K1196" s="15"/>
    </row>
    <row r="1197" spans="1:11" ht="12" customHeight="1">
      <c r="A1197" s="15"/>
      <c r="K1197" s="15"/>
    </row>
    <row r="1198" spans="1:11" ht="12" customHeight="1">
      <c r="A1198" s="15"/>
      <c r="K1198" s="15"/>
    </row>
    <row r="1199" spans="1:11" ht="12" customHeight="1">
      <c r="A1199" s="15"/>
      <c r="K1199" s="15"/>
    </row>
    <row r="1200" spans="1:11" ht="12" customHeight="1">
      <c r="A1200" s="15"/>
      <c r="K1200" s="15"/>
    </row>
    <row r="1201" spans="1:11" ht="12" customHeight="1">
      <c r="A1201" s="15"/>
      <c r="K1201" s="15"/>
    </row>
    <row r="1202" spans="1:11" ht="12" customHeight="1">
      <c r="A1202" s="15"/>
      <c r="K1202" s="15"/>
    </row>
    <row r="1203" spans="1:11" ht="12" customHeight="1">
      <c r="A1203" s="15"/>
      <c r="K1203" s="15"/>
    </row>
    <row r="1204" spans="1:11" ht="12" customHeight="1">
      <c r="A1204" s="15"/>
      <c r="K1204" s="15"/>
    </row>
    <row r="1205" spans="1:11" ht="12" customHeight="1">
      <c r="A1205" s="15"/>
      <c r="K1205" s="15"/>
    </row>
    <row r="1206" spans="1:11" ht="12" customHeight="1">
      <c r="A1206" s="15"/>
      <c r="K1206" s="15"/>
    </row>
    <row r="1207" spans="1:11" ht="12" customHeight="1">
      <c r="A1207" s="15"/>
    </row>
  </sheetData>
  <sheetProtection algorithmName="SHA-512" hashValue="ltUPPfqvRA8UpQVgc/Nu+dbb8v2ZwXEsxwSNXBfwV0/wV4Wq00D4PNPSOvR7qgGI+AI8IIZ/+y928hVFk3cVXA==" saltValue="Oss2XgKLLXfrM4kxJ/d+zQ==" spinCount="100000" sheet="1" objects="1" scenarios="1" autoFilter="0"/>
  <mergeCells count="10">
    <mergeCell ref="G78:J78"/>
    <mergeCell ref="O7:Q7"/>
    <mergeCell ref="O1:Q2"/>
    <mergeCell ref="A1:E4"/>
    <mergeCell ref="O74:P74"/>
    <mergeCell ref="O3:Q3"/>
    <mergeCell ref="O4:Q4"/>
    <mergeCell ref="O5:Q5"/>
    <mergeCell ref="O6:Q6"/>
    <mergeCell ref="O11:P11"/>
  </mergeCells>
  <phoneticPr fontId="2" type="noConversion"/>
  <dataValidations count="2">
    <dataValidation type="list" allowBlank="1" showInputMessage="1" showErrorMessage="1" sqref="P75" xr:uid="{00000000-0002-0000-0200-000000000000}">
      <formula1>Modules</formula1>
    </dataValidation>
    <dataValidation type="list" allowBlank="1" showInputMessage="1" showErrorMessage="1" sqref="R15:R24" xr:uid="{662ABCED-304E-4FAD-9167-BCF1F84EF514}">
      <formula1>"9,10,10.5,11,11.5,12"</formula1>
    </dataValidation>
  </dataValidations>
  <hyperlinks>
    <hyperlink ref="S9" r:id="rId1" xr:uid="{C1C3E104-8386-450C-B90A-BAE0ADB28E9D}"/>
  </hyperlinks>
  <printOptions horizontalCentered="1" verticalCentered="1"/>
  <pageMargins left="0.25" right="0.44" top="7.0000000000000007E-2" bottom="0.02" header="0.5" footer="0.5"/>
  <pageSetup scale="66" orientation="landscape" horizontalDpi="300" verticalDpi="300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207"/>
  <sheetViews>
    <sheetView showGridLines="0" showZeros="0" zoomScaleNormal="100" workbookViewId="0">
      <selection activeCell="O10" sqref="O10:P10"/>
    </sheetView>
  </sheetViews>
  <sheetFormatPr defaultColWidth="10.7109375" defaultRowHeight="12" customHeight="1"/>
  <cols>
    <col min="1" max="1" width="2.7109375" style="28" customWidth="1"/>
    <col min="2" max="2" width="2.28515625" style="15" customWidth="1"/>
    <col min="3" max="3" width="1.7109375" style="15" customWidth="1"/>
    <col min="4" max="4" width="20.7109375" style="119" customWidth="1"/>
    <col min="5" max="5" width="2.7109375" style="119" customWidth="1"/>
    <col min="6" max="6" width="12.5703125" style="119" customWidth="1"/>
    <col min="7" max="7" width="12.5703125" style="15" customWidth="1"/>
    <col min="8" max="9" width="5.140625" style="15" customWidth="1"/>
    <col min="10" max="10" width="5.140625" style="25" customWidth="1"/>
    <col min="11" max="11" width="13.42578125" style="160" bestFit="1" customWidth="1"/>
    <col min="12" max="12" width="4.28515625" style="15" customWidth="1"/>
    <col min="13" max="13" width="3.5703125" style="15" customWidth="1"/>
    <col min="14" max="14" width="3.28515625" style="15" customWidth="1"/>
    <col min="15" max="15" width="25.42578125" style="126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544" t="s">
        <v>42</v>
      </c>
      <c r="B1" s="544"/>
      <c r="C1" s="544"/>
      <c r="D1" s="544"/>
      <c r="E1" s="544"/>
      <c r="F1" s="165"/>
      <c r="J1" s="166"/>
      <c r="O1" s="538" t="s">
        <v>12</v>
      </c>
      <c r="P1" s="539"/>
      <c r="Q1" s="540"/>
    </row>
    <row r="2" spans="1:18" ht="12" customHeight="1">
      <c r="A2" s="545"/>
      <c r="B2" s="545"/>
      <c r="C2" s="545"/>
      <c r="D2" s="545"/>
      <c r="E2" s="545"/>
      <c r="G2" s="120"/>
      <c r="K2" s="15"/>
      <c r="O2" s="541"/>
      <c r="P2" s="542"/>
      <c r="Q2" s="543"/>
    </row>
    <row r="3" spans="1:18" ht="11.25">
      <c r="A3" s="545"/>
      <c r="B3" s="545"/>
      <c r="C3" s="545"/>
      <c r="D3" s="545"/>
      <c r="E3" s="545"/>
      <c r="G3" s="120" t="s">
        <v>150</v>
      </c>
      <c r="K3" s="15"/>
      <c r="O3" s="547" t="s">
        <v>221</v>
      </c>
      <c r="P3" s="548"/>
      <c r="Q3" s="549"/>
    </row>
    <row r="4" spans="1:18" ht="12" customHeight="1">
      <c r="A4" s="545"/>
      <c r="B4" s="545"/>
      <c r="C4" s="545"/>
      <c r="D4" s="545"/>
      <c r="E4" s="545"/>
      <c r="G4" s="42"/>
      <c r="K4" s="15"/>
      <c r="O4" s="550" t="s">
        <v>222</v>
      </c>
      <c r="P4" s="551"/>
      <c r="Q4" s="552"/>
    </row>
    <row r="5" spans="1:18" ht="12" customHeight="1">
      <c r="K5" s="15"/>
      <c r="O5" s="553" t="s">
        <v>232</v>
      </c>
      <c r="P5" s="554"/>
      <c r="Q5" s="555"/>
    </row>
    <row r="6" spans="1:18" ht="12" customHeight="1" thickBot="1">
      <c r="G6" s="120" t="s">
        <v>44</v>
      </c>
      <c r="K6" s="15"/>
      <c r="O6" s="556" t="s">
        <v>223</v>
      </c>
      <c r="P6" s="557"/>
      <c r="Q6" s="558"/>
    </row>
    <row r="7" spans="1:18" ht="12" customHeight="1" thickBot="1">
      <c r="A7" s="295" t="s">
        <v>50</v>
      </c>
      <c r="B7" s="296"/>
      <c r="C7" s="296"/>
      <c r="D7" s="300"/>
      <c r="E7" s="122"/>
      <c r="F7" s="122"/>
      <c r="G7" s="122"/>
      <c r="H7" s="123"/>
      <c r="I7" s="124"/>
      <c r="J7" s="124"/>
      <c r="K7" s="125" t="s">
        <v>41</v>
      </c>
      <c r="L7" s="120"/>
      <c r="M7" s="120"/>
      <c r="O7" s="565" t="s">
        <v>224</v>
      </c>
      <c r="P7" s="566"/>
      <c r="Q7" s="567"/>
    </row>
    <row r="8" spans="1:18" ht="12" customHeight="1">
      <c r="A8" s="9"/>
      <c r="B8" s="10"/>
      <c r="C8" s="10"/>
      <c r="D8" s="33" t="s">
        <v>152</v>
      </c>
      <c r="E8" s="10"/>
      <c r="F8" s="10"/>
      <c r="G8" s="10"/>
      <c r="H8" s="12"/>
      <c r="I8" s="13"/>
      <c r="J8" s="10"/>
      <c r="K8" s="113">
        <f>'YR 1'!K8</f>
        <v>0</v>
      </c>
      <c r="L8" s="43"/>
      <c r="M8" s="43"/>
    </row>
    <row r="9" spans="1:18" ht="12" customHeight="1" thickBot="1">
      <c r="A9" s="15"/>
      <c r="D9" s="17"/>
      <c r="E9" s="17"/>
      <c r="F9" s="17"/>
      <c r="G9" s="17"/>
      <c r="H9" s="127"/>
      <c r="I9" s="128"/>
      <c r="J9" s="43"/>
      <c r="K9" s="129" t="s">
        <v>52</v>
      </c>
      <c r="L9" s="27"/>
      <c r="M9" s="27"/>
    </row>
    <row r="10" spans="1:18" ht="12" customHeight="1" thickBot="1">
      <c r="A10" s="295" t="s">
        <v>51</v>
      </c>
      <c r="B10" s="296"/>
      <c r="C10" s="296"/>
      <c r="D10" s="297"/>
      <c r="E10" s="299"/>
      <c r="F10" s="300"/>
      <c r="G10" s="17"/>
      <c r="H10" s="18"/>
      <c r="I10" s="18"/>
      <c r="J10" s="15" t="s">
        <v>7</v>
      </c>
      <c r="K10" s="116"/>
      <c r="O10" s="561" t="s">
        <v>238</v>
      </c>
      <c r="P10" s="562"/>
      <c r="Q10" s="215">
        <f>K78</f>
        <v>0</v>
      </c>
    </row>
    <row r="11" spans="1:18" ht="12" customHeight="1" thickBot="1">
      <c r="B11" s="185"/>
      <c r="C11" s="185"/>
      <c r="D11" s="288">
        <f>'YR 1'!D11</f>
        <v>0</v>
      </c>
      <c r="E11" s="247"/>
      <c r="F11" s="247"/>
      <c r="G11" s="247"/>
      <c r="H11" s="13"/>
      <c r="I11" s="13"/>
      <c r="J11" s="34" t="s">
        <v>40</v>
      </c>
      <c r="K11" s="116"/>
    </row>
    <row r="12" spans="1:18" ht="12" customHeight="1" thickBot="1">
      <c r="A12" s="295" t="s">
        <v>53</v>
      </c>
      <c r="B12" s="296"/>
      <c r="C12" s="296"/>
      <c r="D12" s="297"/>
      <c r="E12" s="297"/>
      <c r="F12" s="297"/>
      <c r="G12" s="298"/>
      <c r="H12" s="246"/>
      <c r="I12" s="42" t="s">
        <v>14</v>
      </c>
      <c r="J12" s="130"/>
      <c r="K12" s="131"/>
      <c r="L12" s="43"/>
      <c r="M12" s="43"/>
      <c r="P12" s="563"/>
      <c r="Q12" s="563"/>
    </row>
    <row r="13" spans="1:18" ht="12" customHeight="1">
      <c r="D13" s="27"/>
      <c r="E13" s="27"/>
      <c r="F13" s="27"/>
      <c r="G13" s="27"/>
      <c r="H13" s="132"/>
      <c r="I13" s="133" t="s">
        <v>54</v>
      </c>
      <c r="J13" s="34"/>
      <c r="K13" s="134" t="s">
        <v>55</v>
      </c>
      <c r="L13" s="42"/>
      <c r="M13" s="42"/>
      <c r="P13" s="120" t="s">
        <v>36</v>
      </c>
      <c r="Q13" s="120" t="s">
        <v>8</v>
      </c>
    </row>
    <row r="14" spans="1:18" ht="12" customHeight="1">
      <c r="B14" s="10"/>
      <c r="C14" s="10"/>
      <c r="D14" s="37"/>
      <c r="E14" s="37"/>
      <c r="F14" s="37"/>
      <c r="G14" s="37"/>
      <c r="H14" s="135" t="s">
        <v>56</v>
      </c>
      <c r="I14" s="136" t="s">
        <v>57</v>
      </c>
      <c r="J14" s="136" t="s">
        <v>58</v>
      </c>
      <c r="K14" s="137"/>
      <c r="L14" s="42"/>
      <c r="M14" s="42"/>
      <c r="P14" s="120" t="s">
        <v>59</v>
      </c>
      <c r="Q14" s="120" t="s">
        <v>9</v>
      </c>
      <c r="R14" s="16" t="s">
        <v>115</v>
      </c>
    </row>
    <row r="15" spans="1:18" ht="12" customHeight="1">
      <c r="A15" s="138">
        <v>1</v>
      </c>
      <c r="B15" s="20"/>
      <c r="C15" s="21"/>
      <c r="D15" s="69">
        <f>D11</f>
        <v>0</v>
      </c>
      <c r="E15" s="35"/>
      <c r="F15" s="35"/>
      <c r="G15" s="35"/>
      <c r="H15" s="113"/>
      <c r="I15" s="113"/>
      <c r="J15" s="113"/>
      <c r="K15" s="64">
        <f>(IF(R15&gt;11, (P15*H15),0)+IF(R15&lt;12, (P15*(I15+J15)),0))</f>
        <v>0</v>
      </c>
      <c r="L15" s="25"/>
      <c r="M15" s="25"/>
      <c r="N15" s="15" t="s">
        <v>18</v>
      </c>
      <c r="O15" s="161">
        <f>D15</f>
        <v>0</v>
      </c>
      <c r="P15" s="164">
        <f t="shared" ref="P15:P24" si="0">Q15/R15</f>
        <v>0</v>
      </c>
      <c r="Q15" s="112">
        <f>'YR 1'!Q15</f>
        <v>0</v>
      </c>
      <c r="R15" s="338">
        <f>'YR 1'!R15</f>
        <v>9</v>
      </c>
    </row>
    <row r="16" spans="1:18" ht="12" customHeight="1">
      <c r="A16" s="138">
        <v>2</v>
      </c>
      <c r="B16" s="20"/>
      <c r="C16" s="21"/>
      <c r="D16" s="252">
        <f>'YR 1'!D16</f>
        <v>0</v>
      </c>
      <c r="E16" s="35"/>
      <c r="F16" s="35"/>
      <c r="G16" s="35"/>
      <c r="H16" s="113"/>
      <c r="I16" s="113"/>
      <c r="J16" s="113"/>
      <c r="K16" s="64">
        <f t="shared" ref="K16:K24" si="1">(IF(R16&gt;11, (P16*H16),0)+IF(R16&lt;12, (P16*(I16+J16)),0))</f>
        <v>0</v>
      </c>
      <c r="L16" s="25"/>
      <c r="M16" s="25"/>
      <c r="N16" s="15" t="s">
        <v>19</v>
      </c>
      <c r="O16" s="161">
        <f>D16</f>
        <v>0</v>
      </c>
      <c r="P16" s="164">
        <f t="shared" si="0"/>
        <v>0</v>
      </c>
      <c r="Q16" s="152">
        <f>'YR 1'!Q16</f>
        <v>0</v>
      </c>
      <c r="R16" s="338">
        <f>'YR 1'!R16</f>
        <v>9</v>
      </c>
    </row>
    <row r="17" spans="1:18" ht="12" customHeight="1">
      <c r="A17" s="138">
        <v>3</v>
      </c>
      <c r="B17" s="20"/>
      <c r="C17" s="21"/>
      <c r="D17" s="252">
        <f>'YR 1'!D17</f>
        <v>0</v>
      </c>
      <c r="E17" s="35"/>
      <c r="F17" s="35"/>
      <c r="G17" s="35"/>
      <c r="H17" s="113"/>
      <c r="I17" s="113"/>
      <c r="J17" s="113"/>
      <c r="K17" s="64">
        <f t="shared" si="1"/>
        <v>0</v>
      </c>
      <c r="L17" s="25"/>
      <c r="M17" s="25"/>
      <c r="N17" s="15" t="s">
        <v>19</v>
      </c>
      <c r="O17" s="161">
        <f t="shared" ref="O17:O24" si="2">D17</f>
        <v>0</v>
      </c>
      <c r="P17" s="164">
        <f t="shared" si="0"/>
        <v>0</v>
      </c>
      <c r="Q17" s="152">
        <f>'YR 1'!Q17</f>
        <v>0</v>
      </c>
      <c r="R17" s="338">
        <f>'YR 1'!R17</f>
        <v>9</v>
      </c>
    </row>
    <row r="18" spans="1:18" ht="12" customHeight="1">
      <c r="A18" s="138">
        <v>4</v>
      </c>
      <c r="B18" s="20"/>
      <c r="C18" s="21"/>
      <c r="D18" s="252">
        <f>'YR 1'!D18</f>
        <v>0</v>
      </c>
      <c r="E18" s="35"/>
      <c r="F18" s="35"/>
      <c r="G18" s="35"/>
      <c r="H18" s="113"/>
      <c r="I18" s="113"/>
      <c r="J18" s="113"/>
      <c r="K18" s="64">
        <f t="shared" si="1"/>
        <v>0</v>
      </c>
      <c r="L18" s="25"/>
      <c r="M18" s="25"/>
      <c r="N18" s="15" t="s">
        <v>19</v>
      </c>
      <c r="O18" s="161">
        <f t="shared" si="2"/>
        <v>0</v>
      </c>
      <c r="P18" s="164">
        <f t="shared" si="0"/>
        <v>0</v>
      </c>
      <c r="Q18" s="152">
        <f>'YR 1'!Q18</f>
        <v>0</v>
      </c>
      <c r="R18" s="338">
        <f>'YR 1'!R18</f>
        <v>9</v>
      </c>
    </row>
    <row r="19" spans="1:18" ht="12" customHeight="1">
      <c r="A19" s="138">
        <v>5</v>
      </c>
      <c r="B19" s="20"/>
      <c r="C19" s="21"/>
      <c r="D19" s="252">
        <f>'YR 1'!D19</f>
        <v>0</v>
      </c>
      <c r="E19" s="35"/>
      <c r="F19" s="35"/>
      <c r="G19" s="35"/>
      <c r="H19" s="113"/>
      <c r="I19" s="113"/>
      <c r="J19" s="113"/>
      <c r="K19" s="64">
        <f t="shared" si="1"/>
        <v>0</v>
      </c>
      <c r="L19" s="25"/>
      <c r="M19" s="25"/>
      <c r="N19" s="15" t="s">
        <v>19</v>
      </c>
      <c r="O19" s="161">
        <f t="shared" si="2"/>
        <v>0</v>
      </c>
      <c r="P19" s="164">
        <f t="shared" si="0"/>
        <v>0</v>
      </c>
      <c r="Q19" s="152">
        <f>'YR 1'!Q19</f>
        <v>0</v>
      </c>
      <c r="R19" s="338">
        <f>'YR 1'!R19</f>
        <v>9</v>
      </c>
    </row>
    <row r="20" spans="1:18" ht="12" customHeight="1">
      <c r="A20" s="138">
        <v>6</v>
      </c>
      <c r="B20" s="20"/>
      <c r="C20" s="21"/>
      <c r="D20" s="252">
        <f>'YR 1'!D20</f>
        <v>0</v>
      </c>
      <c r="E20" s="35"/>
      <c r="F20" s="35"/>
      <c r="G20" s="35"/>
      <c r="H20" s="113"/>
      <c r="I20" s="113"/>
      <c r="J20" s="113"/>
      <c r="K20" s="64">
        <f t="shared" si="1"/>
        <v>0</v>
      </c>
      <c r="L20" s="25"/>
      <c r="M20" s="25"/>
      <c r="N20" s="15" t="s">
        <v>19</v>
      </c>
      <c r="O20" s="161">
        <f t="shared" si="2"/>
        <v>0</v>
      </c>
      <c r="P20" s="164">
        <f t="shared" si="0"/>
        <v>0</v>
      </c>
      <c r="Q20" s="152">
        <f>'YR 1'!Q20</f>
        <v>0</v>
      </c>
      <c r="R20" s="338">
        <f>'YR 1'!R20</f>
        <v>9</v>
      </c>
    </row>
    <row r="21" spans="1:18" ht="12" customHeight="1">
      <c r="A21" s="138">
        <v>7</v>
      </c>
      <c r="B21" s="20"/>
      <c r="C21" s="21"/>
      <c r="D21" s="252">
        <f>'YR 1'!D21</f>
        <v>0</v>
      </c>
      <c r="E21" s="35"/>
      <c r="F21" s="35"/>
      <c r="G21" s="35"/>
      <c r="H21" s="113"/>
      <c r="I21" s="113"/>
      <c r="J21" s="113"/>
      <c r="K21" s="64">
        <f t="shared" si="1"/>
        <v>0</v>
      </c>
      <c r="L21" s="25"/>
      <c r="M21" s="25"/>
      <c r="N21" s="15" t="s">
        <v>19</v>
      </c>
      <c r="O21" s="161">
        <f t="shared" si="2"/>
        <v>0</v>
      </c>
      <c r="P21" s="164">
        <f t="shared" si="0"/>
        <v>0</v>
      </c>
      <c r="Q21" s="152">
        <f>'YR 1'!Q21</f>
        <v>0</v>
      </c>
      <c r="R21" s="338">
        <f>'YR 1'!R21</f>
        <v>9</v>
      </c>
    </row>
    <row r="22" spans="1:18" ht="12" customHeight="1">
      <c r="A22" s="138">
        <v>8</v>
      </c>
      <c r="B22" s="20"/>
      <c r="C22" s="21"/>
      <c r="D22" s="252">
        <f>'YR 1'!D22</f>
        <v>0</v>
      </c>
      <c r="E22" s="35"/>
      <c r="F22" s="35"/>
      <c r="G22" s="221"/>
      <c r="H22" s="113"/>
      <c r="I22" s="113"/>
      <c r="J22" s="113"/>
      <c r="K22" s="64">
        <f t="shared" si="1"/>
        <v>0</v>
      </c>
      <c r="L22" s="25"/>
      <c r="M22" s="25"/>
      <c r="N22" s="15" t="s">
        <v>19</v>
      </c>
      <c r="O22" s="161">
        <f t="shared" si="2"/>
        <v>0</v>
      </c>
      <c r="P22" s="164">
        <f t="shared" si="0"/>
        <v>0</v>
      </c>
      <c r="Q22" s="152">
        <f>'YR 1'!Q22</f>
        <v>0</v>
      </c>
      <c r="R22" s="338">
        <f>'YR 1'!R22</f>
        <v>9</v>
      </c>
    </row>
    <row r="23" spans="1:18" ht="12" customHeight="1">
      <c r="A23" s="138">
        <v>9</v>
      </c>
      <c r="B23" s="20"/>
      <c r="C23" s="21"/>
      <c r="D23" s="252">
        <f>'YR 1'!D23</f>
        <v>0</v>
      </c>
      <c r="E23" s="35"/>
      <c r="F23" s="35"/>
      <c r="G23" s="35"/>
      <c r="H23" s="113"/>
      <c r="I23" s="113"/>
      <c r="J23" s="113"/>
      <c r="K23" s="64">
        <f t="shared" si="1"/>
        <v>0</v>
      </c>
      <c r="L23" s="25"/>
      <c r="M23" s="25"/>
      <c r="N23" s="15" t="s">
        <v>19</v>
      </c>
      <c r="O23" s="161">
        <f t="shared" si="2"/>
        <v>0</v>
      </c>
      <c r="P23" s="164">
        <f t="shared" si="0"/>
        <v>0</v>
      </c>
      <c r="Q23" s="152">
        <f>'YR 1'!Q23</f>
        <v>0</v>
      </c>
      <c r="R23" s="338">
        <f>'YR 1'!R23</f>
        <v>9</v>
      </c>
    </row>
    <row r="24" spans="1:18" ht="12" customHeight="1">
      <c r="A24" s="138">
        <v>10</v>
      </c>
      <c r="B24" s="20"/>
      <c r="C24" s="21"/>
      <c r="D24" s="252">
        <f>'YR 1'!D24</f>
        <v>0</v>
      </c>
      <c r="E24" s="35"/>
      <c r="F24" s="35"/>
      <c r="G24" s="35"/>
      <c r="H24" s="113"/>
      <c r="I24" s="113"/>
      <c r="J24" s="113"/>
      <c r="K24" s="64">
        <f t="shared" si="1"/>
        <v>0</v>
      </c>
      <c r="L24" s="25"/>
      <c r="M24" s="25"/>
      <c r="N24" s="15" t="s">
        <v>19</v>
      </c>
      <c r="O24" s="161">
        <f t="shared" si="2"/>
        <v>0</v>
      </c>
      <c r="P24" s="164">
        <f t="shared" si="0"/>
        <v>0</v>
      </c>
      <c r="Q24" s="152">
        <f>'YR 1'!Q24</f>
        <v>0</v>
      </c>
      <c r="R24" s="338">
        <f>'YR 1'!R24</f>
        <v>9</v>
      </c>
    </row>
    <row r="25" spans="1:18" ht="12" customHeight="1">
      <c r="A25" s="138"/>
      <c r="B25" s="21"/>
      <c r="C25" s="21"/>
      <c r="D25" s="115" t="s">
        <v>275</v>
      </c>
      <c r="E25" s="38"/>
      <c r="F25" s="38"/>
      <c r="G25" s="36"/>
      <c r="H25" s="113"/>
      <c r="I25" s="222"/>
      <c r="J25" s="222"/>
      <c r="K25" s="64">
        <f>((H25)*P25)</f>
        <v>0</v>
      </c>
      <c r="L25" s="25"/>
      <c r="M25" s="25"/>
      <c r="O25" s="161" t="s">
        <v>276</v>
      </c>
      <c r="P25" s="164">
        <f t="shared" ref="P25:P32" si="3">Q25/12</f>
        <v>0</v>
      </c>
      <c r="Q25" s="152">
        <f>'YR 1'!Q25</f>
        <v>0</v>
      </c>
      <c r="R25" s="140"/>
    </row>
    <row r="26" spans="1:18" ht="12" customHeight="1">
      <c r="A26" s="138"/>
      <c r="B26" s="21"/>
      <c r="C26" s="21"/>
      <c r="D26" s="115" t="s">
        <v>275</v>
      </c>
      <c r="E26" s="35"/>
      <c r="F26" s="35"/>
      <c r="G26" s="37"/>
      <c r="H26" s="113"/>
      <c r="I26" s="222"/>
      <c r="J26" s="222"/>
      <c r="K26" s="64">
        <f>((H26)*P26)</f>
        <v>0</v>
      </c>
      <c r="L26" s="25"/>
      <c r="M26" s="25"/>
      <c r="O26" s="161" t="s">
        <v>276</v>
      </c>
      <c r="P26" s="164">
        <f>Q26/12</f>
        <v>0</v>
      </c>
      <c r="Q26" s="152">
        <f>'YR 1'!Q26</f>
        <v>0</v>
      </c>
      <c r="R26" s="140"/>
    </row>
    <row r="27" spans="1:18" ht="12" customHeight="1">
      <c r="A27" s="138"/>
      <c r="B27" s="21"/>
      <c r="C27" s="21"/>
      <c r="D27" s="115" t="s">
        <v>275</v>
      </c>
      <c r="E27" s="35"/>
      <c r="F27" s="35"/>
      <c r="G27" s="37"/>
      <c r="H27" s="113"/>
      <c r="I27" s="222"/>
      <c r="J27" s="222"/>
      <c r="K27" s="64">
        <f>((H27)*P27)</f>
        <v>0</v>
      </c>
      <c r="L27" s="25"/>
      <c r="M27" s="25"/>
      <c r="O27" s="161" t="s">
        <v>276</v>
      </c>
      <c r="P27" s="164">
        <f>Q27/12</f>
        <v>0</v>
      </c>
      <c r="Q27" s="152">
        <f>'YR 1'!Q27</f>
        <v>0</v>
      </c>
      <c r="R27" s="140"/>
    </row>
    <row r="28" spans="1:18" ht="12" customHeight="1" thickBot="1">
      <c r="A28" s="138"/>
      <c r="B28" s="21"/>
      <c r="C28" s="21"/>
      <c r="D28" s="115" t="s">
        <v>275</v>
      </c>
      <c r="E28" s="35"/>
      <c r="F28" s="35"/>
      <c r="G28" s="37"/>
      <c r="H28" s="265"/>
      <c r="I28" s="266"/>
      <c r="J28" s="266"/>
      <c r="K28" s="267">
        <f>((H28)*P28)</f>
        <v>0</v>
      </c>
      <c r="L28" s="25"/>
      <c r="M28" s="25"/>
      <c r="O28" s="161" t="s">
        <v>276</v>
      </c>
      <c r="P28" s="164">
        <f>Q28/12</f>
        <v>0</v>
      </c>
      <c r="Q28" s="152">
        <f>'YR 1'!Q28</f>
        <v>0</v>
      </c>
      <c r="R28" s="140"/>
    </row>
    <row r="29" spans="1:18" ht="12" customHeight="1" thickBot="1">
      <c r="A29" s="141"/>
      <c r="B29" s="203"/>
      <c r="C29" s="21"/>
      <c r="D29" s="339" t="s">
        <v>240</v>
      </c>
      <c r="E29" s="35"/>
      <c r="F29" s="35"/>
      <c r="G29" s="35"/>
      <c r="H29" s="500">
        <f>SUM(H15:H28)</f>
        <v>0</v>
      </c>
      <c r="I29" s="501">
        <f>SUM(I15:I28)</f>
        <v>0</v>
      </c>
      <c r="J29" s="502">
        <f>SUM(J15:J28)</f>
        <v>0</v>
      </c>
      <c r="K29" s="279">
        <f>SUM(K15:K28)</f>
        <v>0</v>
      </c>
      <c r="L29" s="25"/>
      <c r="M29" s="25"/>
      <c r="O29" s="126" t="s">
        <v>6</v>
      </c>
      <c r="P29" s="66">
        <f t="shared" si="3"/>
        <v>0</v>
      </c>
      <c r="Q29" s="152">
        <f>'YR 1'!Q29</f>
        <v>0</v>
      </c>
      <c r="R29" s="140"/>
    </row>
    <row r="30" spans="1:18" ht="12" customHeight="1" thickBot="1">
      <c r="A30" s="138"/>
      <c r="B30" s="17"/>
      <c r="C30" s="22"/>
      <c r="E30" s="35"/>
      <c r="F30" s="35"/>
      <c r="G30" s="35"/>
      <c r="K30" s="134"/>
      <c r="L30" s="25"/>
      <c r="M30" s="25"/>
      <c r="O30" s="126" t="s">
        <v>6</v>
      </c>
      <c r="P30" s="66">
        <f t="shared" si="3"/>
        <v>0</v>
      </c>
      <c r="Q30" s="152">
        <f>'YR 1'!Q30</f>
        <v>0</v>
      </c>
      <c r="R30" s="140"/>
    </row>
    <row r="31" spans="1:18" ht="12" customHeight="1" thickBot="1">
      <c r="A31" s="301" t="s">
        <v>61</v>
      </c>
      <c r="B31" s="296" t="s">
        <v>250</v>
      </c>
      <c r="C31" s="296"/>
      <c r="D31" s="297"/>
      <c r="E31" s="297"/>
      <c r="F31" s="297"/>
      <c r="G31" s="297"/>
      <c r="H31" s="303"/>
      <c r="I31" s="303"/>
      <c r="J31" s="303"/>
      <c r="K31" s="304"/>
      <c r="L31" s="25"/>
      <c r="M31" s="25"/>
      <c r="O31" s="126" t="s">
        <v>244</v>
      </c>
      <c r="P31" s="66">
        <f t="shared" si="3"/>
        <v>0</v>
      </c>
      <c r="Q31" s="152">
        <f>'YR 1'!Q31</f>
        <v>0</v>
      </c>
      <c r="R31" s="140"/>
    </row>
    <row r="32" spans="1:18" ht="12" customHeight="1" thickBot="1">
      <c r="A32" s="200">
        <v>1</v>
      </c>
      <c r="B32" s="207"/>
      <c r="C32" s="185"/>
      <c r="D32" s="37" t="s">
        <v>242</v>
      </c>
      <c r="E32" s="199"/>
      <c r="F32" s="199"/>
      <c r="G32" s="199"/>
      <c r="H32" s="113"/>
      <c r="I32" s="256"/>
      <c r="J32" s="256"/>
      <c r="K32" s="302">
        <f>(P29*H32)*B32</f>
        <v>0</v>
      </c>
      <c r="L32" s="25"/>
      <c r="M32" s="25"/>
      <c r="O32" s="126" t="s">
        <v>16</v>
      </c>
      <c r="P32" s="66">
        <f t="shared" si="3"/>
        <v>0</v>
      </c>
      <c r="Q32" s="152">
        <f>'YR 1'!Q32</f>
        <v>0</v>
      </c>
      <c r="R32" s="140"/>
    </row>
    <row r="33" spans="1:18" ht="12" customHeight="1" thickBot="1">
      <c r="A33" s="138">
        <v>2</v>
      </c>
      <c r="B33" s="24"/>
      <c r="C33" s="21"/>
      <c r="D33" s="38" t="s">
        <v>242</v>
      </c>
      <c r="E33" s="35"/>
      <c r="F33" s="124"/>
      <c r="G33" s="124"/>
      <c r="H33" s="113"/>
      <c r="I33" s="222"/>
      <c r="J33" s="222"/>
      <c r="K33" s="75">
        <f>(P30*H33)*B33</f>
        <v>0</v>
      </c>
      <c r="L33" s="25"/>
      <c r="M33" s="25"/>
    </row>
    <row r="34" spans="1:18" ht="12" customHeight="1" thickBot="1">
      <c r="A34" s="138">
        <v>3</v>
      </c>
      <c r="B34" s="208"/>
      <c r="C34" s="21"/>
      <c r="D34" s="35" t="s">
        <v>246</v>
      </c>
      <c r="E34" s="35"/>
      <c r="F34" s="80">
        <f>Q31/12</f>
        <v>0</v>
      </c>
      <c r="G34" s="143" t="s">
        <v>10</v>
      </c>
      <c r="H34" s="113"/>
      <c r="I34" s="228"/>
      <c r="J34" s="228"/>
      <c r="K34" s="75">
        <f>B34*F34*H34</f>
        <v>0</v>
      </c>
      <c r="L34" s="25"/>
      <c r="M34" s="25"/>
    </row>
    <row r="35" spans="1:18" ht="12" customHeight="1" thickBot="1">
      <c r="A35" s="138">
        <v>4</v>
      </c>
      <c r="B35" s="211"/>
      <c r="C35" s="40"/>
      <c r="D35" s="38" t="s">
        <v>245</v>
      </c>
      <c r="E35" s="38"/>
      <c r="F35" s="27"/>
      <c r="G35" s="35"/>
      <c r="H35" s="113"/>
      <c r="I35" s="144" t="s">
        <v>37</v>
      </c>
      <c r="J35" s="144"/>
      <c r="K35" s="75">
        <f>B35*(Rates!B19*Rates!B20)*H35</f>
        <v>0</v>
      </c>
      <c r="L35" s="25"/>
      <c r="M35" s="25"/>
      <c r="O35" s="25"/>
      <c r="P35" s="26" t="s">
        <v>65</v>
      </c>
      <c r="Q35" s="42"/>
    </row>
    <row r="36" spans="1:18" ht="12" customHeight="1" thickBot="1">
      <c r="A36" s="149"/>
      <c r="B36" s="211"/>
      <c r="C36" s="40"/>
      <c r="D36" s="38" t="s">
        <v>263</v>
      </c>
      <c r="E36" s="212"/>
      <c r="F36" s="35"/>
      <c r="G36" s="35"/>
      <c r="H36" s="113"/>
      <c r="I36" s="144" t="s">
        <v>37</v>
      </c>
      <c r="J36" s="144"/>
      <c r="K36" s="75">
        <f>B36*(Rates!B19*Rates!B20)*H36</f>
        <v>0</v>
      </c>
      <c r="L36" s="25"/>
      <c r="M36" s="25"/>
      <c r="N36" s="15" t="s">
        <v>18</v>
      </c>
      <c r="O36" s="161">
        <f>D11</f>
        <v>0</v>
      </c>
      <c r="P36" s="81">
        <f>IF(R15&gt;11, (H15*Rates!B10+P15*H15*Rates!B4), ((I15*P15)*Rates!B4)+(I15*Rates!B9)+((J15*P15)*Rates!B4))</f>
        <v>0</v>
      </c>
      <c r="Q36" s="25"/>
      <c r="R36" s="145"/>
    </row>
    <row r="37" spans="1:18" ht="12" customHeight="1" thickBot="1">
      <c r="A37" s="138">
        <v>5</v>
      </c>
      <c r="B37" s="207"/>
      <c r="C37" s="185"/>
      <c r="D37" s="37" t="s">
        <v>247</v>
      </c>
      <c r="E37" s="199"/>
      <c r="F37" s="35"/>
      <c r="G37" s="35"/>
      <c r="H37" s="113"/>
      <c r="I37" s="144" t="s">
        <v>17</v>
      </c>
      <c r="J37" s="21"/>
      <c r="K37" s="64">
        <f>P32*B37*H37</f>
        <v>0</v>
      </c>
      <c r="L37" s="25"/>
      <c r="M37" s="25"/>
      <c r="N37" s="15" t="s">
        <v>19</v>
      </c>
      <c r="O37" s="161">
        <f>D16</f>
        <v>0</v>
      </c>
      <c r="P37" s="81">
        <f>IF(R16&gt;11, (H16*Rates!B10+P16*H16*Rates!B4), ((I16*P16)*Rates!B4)+(I16*Rates!B9)+((J16*P16)*Rates!B4))</f>
        <v>0</v>
      </c>
      <c r="Q37" s="25"/>
      <c r="R37" s="145"/>
    </row>
    <row r="38" spans="1:18" ht="12" customHeight="1" thickBot="1">
      <c r="A38" s="141"/>
      <c r="C38" s="21"/>
      <c r="D38" s="205" t="s">
        <v>74</v>
      </c>
      <c r="E38" s="206"/>
      <c r="F38" s="206"/>
      <c r="G38" s="35"/>
      <c r="H38" s="22"/>
      <c r="I38" s="147"/>
      <c r="J38" s="21"/>
      <c r="K38" s="81">
        <f>SUM(K29:K37)</f>
        <v>0</v>
      </c>
      <c r="L38" s="25"/>
      <c r="M38" s="25"/>
      <c r="N38" s="15" t="s">
        <v>19</v>
      </c>
      <c r="O38" s="161">
        <f t="shared" ref="O38:O45" si="4">D17</f>
        <v>0</v>
      </c>
      <c r="P38" s="81">
        <f>IF(R17&gt;11, (H17*Rates!B10+P17*H17*Rates!B4), ((I17*P17)*Rates!B4)+(I17*Rates!B9)+((J17*P17)*Rates!B4))</f>
        <v>0</v>
      </c>
      <c r="Q38" s="25"/>
      <c r="R38" s="145"/>
    </row>
    <row r="39" spans="1:18" ht="12" customHeight="1" thickBot="1">
      <c r="A39" s="311" t="s">
        <v>75</v>
      </c>
      <c r="B39" s="307" t="s">
        <v>243</v>
      </c>
      <c r="C39" s="307"/>
      <c r="D39" s="312"/>
      <c r="E39" s="122"/>
      <c r="F39" s="148"/>
      <c r="G39" s="148"/>
      <c r="H39" s="21"/>
      <c r="I39" s="147"/>
      <c r="J39" s="21"/>
      <c r="K39" s="81">
        <f>P56</f>
        <v>0</v>
      </c>
      <c r="L39" s="25"/>
      <c r="M39" s="25"/>
      <c r="N39" s="15" t="s">
        <v>19</v>
      </c>
      <c r="O39" s="161">
        <f t="shared" si="4"/>
        <v>0</v>
      </c>
      <c r="P39" s="81">
        <f>IF(R18&gt;11, (H18*Rates!B10+P18*H18*Rates!B4), ((I18*P18)*Rates!B4)+(I18*Rates!B9)+((J18*P18)*Rates!B4))</f>
        <v>0</v>
      </c>
      <c r="Q39" s="25"/>
      <c r="R39" s="145"/>
    </row>
    <row r="40" spans="1:18" ht="12" customHeight="1" thickBot="1">
      <c r="A40" s="121"/>
      <c r="B40" s="21"/>
      <c r="C40" s="323"/>
      <c r="D40" s="324" t="s">
        <v>77</v>
      </c>
      <c r="E40" s="321"/>
      <c r="F40" s="321"/>
      <c r="G40" s="321"/>
      <c r="H40" s="21"/>
      <c r="I40" s="40"/>
      <c r="J40" s="40"/>
      <c r="K40" s="81">
        <f>SUM(K38:K39)</f>
        <v>0</v>
      </c>
      <c r="L40" s="25"/>
      <c r="M40" s="25"/>
      <c r="N40" s="15" t="s">
        <v>19</v>
      </c>
      <c r="O40" s="161">
        <f t="shared" si="4"/>
        <v>0</v>
      </c>
      <c r="P40" s="81">
        <f>IF(R19&gt;11, (H19*Rates!B10+P19*H19*Rates!B4), ((I19*P19)*Rates!B4)+(I19*Rates!B9)+((J19*P19)*Rates!B4))</f>
        <v>0</v>
      </c>
      <c r="Q40" s="25"/>
      <c r="R40" s="145"/>
    </row>
    <row r="41" spans="1:18" ht="12" customHeight="1" thickBot="1">
      <c r="A41" s="306" t="s">
        <v>78</v>
      </c>
      <c r="B41" s="307" t="s">
        <v>79</v>
      </c>
      <c r="C41" s="307"/>
      <c r="D41" s="309"/>
      <c r="E41" s="309"/>
      <c r="F41" s="309"/>
      <c r="G41" s="309"/>
      <c r="H41" s="310"/>
      <c r="I41" s="18"/>
      <c r="J41" s="15"/>
      <c r="K41" s="142"/>
      <c r="L41" s="25"/>
      <c r="M41" s="25"/>
      <c r="N41" s="15" t="s">
        <v>19</v>
      </c>
      <c r="O41" s="161">
        <f t="shared" si="4"/>
        <v>0</v>
      </c>
      <c r="P41" s="81">
        <f>IF(R20&gt;11, (H20*Rates!B10+P20*H20*Rates!B4), ((I20*P20)*Rates!B4)+(I20*Rates!B9)+((J20*P20)*Rates!B4))</f>
        <v>0</v>
      </c>
      <c r="Q41" s="25"/>
      <c r="R41" s="145"/>
    </row>
    <row r="42" spans="1:18" ht="12" customHeight="1" thickBot="1">
      <c r="D42" s="17" t="s">
        <v>4</v>
      </c>
      <c r="E42" s="17"/>
      <c r="F42" s="17"/>
      <c r="G42" s="17" t="s">
        <v>5</v>
      </c>
      <c r="I42" s="18"/>
      <c r="J42" s="15"/>
      <c r="K42" s="142"/>
      <c r="L42" s="25"/>
      <c r="M42" s="25"/>
      <c r="N42" s="15" t="s">
        <v>19</v>
      </c>
      <c r="O42" s="161">
        <f t="shared" si="4"/>
        <v>0</v>
      </c>
      <c r="P42" s="81">
        <f>IF(R21&gt;11, (H21*Rates!B10+P21*H21*Rates!B4), ((I21*P21)*Rates!B4)+(I21*Rates!B9)+((J21*P21)*Rates!B4))</f>
        <v>0</v>
      </c>
      <c r="Q42" s="25"/>
      <c r="R42" s="145"/>
    </row>
    <row r="43" spans="1:18" ht="12" customHeight="1" thickBot="1">
      <c r="D43" s="114"/>
      <c r="E43" s="17"/>
      <c r="F43" s="15"/>
      <c r="G43" s="112"/>
      <c r="H43" s="39" t="s">
        <v>3</v>
      </c>
      <c r="I43" s="18"/>
      <c r="J43" s="15"/>
      <c r="K43" s="142"/>
      <c r="L43" s="25"/>
      <c r="M43" s="25"/>
      <c r="N43" s="15" t="s">
        <v>19</v>
      </c>
      <c r="O43" s="161">
        <f t="shared" si="4"/>
        <v>0</v>
      </c>
      <c r="P43" s="81">
        <f>IF(R22&gt;11, (H22*Rates!B10+P22*H22*Rates!B4), ((I22*P22)*Rates!B4)+(I22*Rates!B9)+((J22*P22)*Rates!B4))</f>
        <v>0</v>
      </c>
      <c r="Q43" s="25"/>
      <c r="R43" s="145"/>
    </row>
    <row r="44" spans="1:18" ht="12" customHeight="1" thickBot="1">
      <c r="D44" s="115"/>
      <c r="E44" s="27"/>
      <c r="F44" s="27"/>
      <c r="G44" s="152"/>
      <c r="H44" s="17"/>
      <c r="I44" s="17"/>
      <c r="J44" s="17"/>
      <c r="K44" s="142"/>
      <c r="L44" s="25"/>
      <c r="M44" s="25"/>
      <c r="N44" s="15" t="s">
        <v>19</v>
      </c>
      <c r="O44" s="161">
        <f t="shared" si="4"/>
        <v>0</v>
      </c>
      <c r="P44" s="81">
        <f>IF(R23&gt;11, (H23*Rates!B10+P23*H23*Rates!B4), ((I23*P23)*Rates!B4)+(I23*Rates!B9)+((J23*P23)*Rates!B4))</f>
        <v>0</v>
      </c>
      <c r="Q44" s="25"/>
      <c r="R44" s="145"/>
    </row>
    <row r="45" spans="1:18" ht="12" customHeight="1" thickBot="1">
      <c r="D45" s="115"/>
      <c r="E45" s="27"/>
      <c r="F45" s="27"/>
      <c r="G45" s="152"/>
      <c r="H45" s="17"/>
      <c r="I45" s="17"/>
      <c r="J45" s="17"/>
      <c r="K45" s="142"/>
      <c r="L45" s="25"/>
      <c r="M45" s="25"/>
      <c r="N45" s="15" t="s">
        <v>19</v>
      </c>
      <c r="O45" s="161">
        <f t="shared" si="4"/>
        <v>0</v>
      </c>
      <c r="P45" s="81">
        <f>IF(R24&gt;11, (H24*Rates!B10+P24*H24*Rates!B4), ((I24*P24)*Rates!B4)+(I24*Rates!B9)+((J24*P24)*Rates!B4))</f>
        <v>0</v>
      </c>
      <c r="Q45" s="25"/>
    </row>
    <row r="46" spans="1:18" ht="12" customHeight="1" thickBot="1">
      <c r="D46" s="115"/>
      <c r="E46" s="17"/>
      <c r="F46" s="17"/>
      <c r="G46" s="152"/>
      <c r="H46" s="17"/>
      <c r="I46" s="17"/>
      <c r="J46" s="17"/>
      <c r="K46" s="142"/>
      <c r="L46" s="25"/>
      <c r="M46" s="25"/>
      <c r="O46" s="190" t="str">
        <f>O25</f>
        <v>PostDoc</v>
      </c>
      <c r="P46" s="81">
        <f>(P25*H25)*Rates!B4+(H25*Rates!B10)</f>
        <v>0</v>
      </c>
      <c r="Q46" s="25"/>
    </row>
    <row r="47" spans="1:18" ht="12" customHeight="1" thickBot="1">
      <c r="B47" s="305" t="s">
        <v>80</v>
      </c>
      <c r="C47" s="185"/>
      <c r="D47" s="247"/>
      <c r="E47" s="19"/>
      <c r="F47" s="19"/>
      <c r="G47" s="151"/>
      <c r="H47" s="19"/>
      <c r="I47" s="19"/>
      <c r="J47" s="19"/>
      <c r="K47" s="271">
        <f>G43+G44+G45+G46</f>
        <v>0</v>
      </c>
      <c r="L47" s="25"/>
      <c r="M47" s="25"/>
      <c r="O47" s="190" t="str">
        <f>O26</f>
        <v>PostDoc</v>
      </c>
      <c r="P47" s="81">
        <f>(P26*H26)*Rates!B4+(H26*Rates!B10)</f>
        <v>0</v>
      </c>
    </row>
    <row r="48" spans="1:18" ht="12" customHeight="1" thickBot="1">
      <c r="A48" s="306" t="s">
        <v>81</v>
      </c>
      <c r="B48" s="307" t="s">
        <v>82</v>
      </c>
      <c r="C48" s="307"/>
      <c r="D48" s="308"/>
      <c r="E48" s="38"/>
      <c r="F48" s="38" t="s">
        <v>83</v>
      </c>
      <c r="G48" s="150"/>
      <c r="H48" s="150"/>
      <c r="I48" s="10"/>
      <c r="J48" s="40"/>
      <c r="K48" s="152"/>
      <c r="L48" s="25"/>
      <c r="M48" s="25"/>
      <c r="O48" s="190" t="str">
        <f>O27</f>
        <v>PostDoc</v>
      </c>
      <c r="P48" s="81">
        <f>(P27*H27)*Rates!B4+(H27*Rates!B10)</f>
        <v>0</v>
      </c>
    </row>
    <row r="49" spans="1:21" ht="12" customHeight="1" thickBot="1">
      <c r="D49" s="27"/>
      <c r="E49" s="27"/>
      <c r="F49" s="37" t="s">
        <v>84</v>
      </c>
      <c r="G49" s="37"/>
      <c r="H49" s="19"/>
      <c r="I49" s="19"/>
      <c r="J49" s="19"/>
      <c r="K49" s="152"/>
      <c r="L49" s="25"/>
      <c r="M49" s="25"/>
      <c r="O49" s="190" t="str">
        <f>O28</f>
        <v>PostDoc</v>
      </c>
      <c r="P49" s="81">
        <f>(P28*H28)*Rates!B4+(H28*Rates!B10)</f>
        <v>0</v>
      </c>
    </row>
    <row r="50" spans="1:21" ht="12" customHeight="1" thickBot="1">
      <c r="D50" s="27"/>
      <c r="E50" s="27"/>
      <c r="F50" s="27"/>
      <c r="G50" s="27"/>
      <c r="H50" s="17"/>
      <c r="I50" s="17"/>
      <c r="J50" s="17"/>
      <c r="K50" s="142"/>
      <c r="L50" s="25"/>
      <c r="M50" s="25"/>
      <c r="O50" s="126" t="s">
        <v>6</v>
      </c>
      <c r="P50" s="81">
        <f>(K32*Rates!B4)+(H32*Rates!B10)*B32</f>
        <v>0</v>
      </c>
    </row>
    <row r="51" spans="1:21" ht="12" customHeight="1" thickBot="1">
      <c r="B51" s="305" t="s">
        <v>85</v>
      </c>
      <c r="C51" s="185"/>
      <c r="D51" s="199"/>
      <c r="E51" s="37"/>
      <c r="F51" s="10"/>
      <c r="G51" s="37"/>
      <c r="H51" s="10"/>
      <c r="I51" s="19"/>
      <c r="J51" s="19"/>
      <c r="K51" s="271">
        <f>SUM(K48:K49)</f>
        <v>0</v>
      </c>
      <c r="L51" s="25"/>
      <c r="M51" s="25"/>
      <c r="O51" s="126" t="s">
        <v>6</v>
      </c>
      <c r="P51" s="81">
        <f>(K33*Rates!B4)+(H33*Rates!B10)*B33</f>
        <v>0</v>
      </c>
    </row>
    <row r="52" spans="1:21" ht="12" customHeight="1" thickBot="1">
      <c r="A52" s="306" t="s">
        <v>86</v>
      </c>
      <c r="B52" s="307" t="s">
        <v>87</v>
      </c>
      <c r="C52" s="307"/>
      <c r="D52" s="312"/>
      <c r="E52" s="17"/>
      <c r="F52" s="17"/>
      <c r="G52" s="17"/>
      <c r="H52" s="17"/>
      <c r="I52" s="17"/>
      <c r="J52" s="17"/>
      <c r="K52" s="142"/>
      <c r="L52" s="25"/>
      <c r="M52" s="25"/>
      <c r="O52" s="126" t="s">
        <v>252</v>
      </c>
      <c r="P52" s="81">
        <f>(K34*Rates!B5)</f>
        <v>0</v>
      </c>
    </row>
    <row r="53" spans="1:21" ht="12" customHeight="1">
      <c r="B53" s="154">
        <v>1</v>
      </c>
      <c r="C53" s="15" t="s">
        <v>88</v>
      </c>
      <c r="D53" s="17"/>
      <c r="E53" s="17"/>
      <c r="F53" s="155"/>
      <c r="G53" s="17"/>
      <c r="I53" s="18"/>
      <c r="J53" s="15"/>
      <c r="K53" s="152"/>
      <c r="L53" s="25"/>
      <c r="M53" s="25"/>
      <c r="O53" s="15" t="s">
        <v>251</v>
      </c>
      <c r="P53" s="230">
        <f>(K35*Rates!B8)</f>
        <v>0</v>
      </c>
    </row>
    <row r="54" spans="1:21" ht="12" customHeight="1">
      <c r="B54" s="154">
        <v>2</v>
      </c>
      <c r="C54" s="15" t="s">
        <v>89</v>
      </c>
      <c r="D54" s="17"/>
      <c r="E54" s="17"/>
      <c r="F54" s="155"/>
      <c r="G54" s="17"/>
      <c r="I54" s="18"/>
      <c r="J54" s="15"/>
      <c r="K54" s="152"/>
      <c r="L54" s="25"/>
      <c r="M54" s="25"/>
      <c r="O54" s="126" t="s">
        <v>248</v>
      </c>
      <c r="P54" s="233">
        <f>(K36*Rates!B7)</f>
        <v>0</v>
      </c>
    </row>
    <row r="55" spans="1:21" ht="12" customHeight="1" thickBot="1">
      <c r="B55" s="154">
        <v>3</v>
      </c>
      <c r="C55" s="15" t="s">
        <v>90</v>
      </c>
      <c r="D55" s="27"/>
      <c r="E55" s="27"/>
      <c r="F55" s="155"/>
      <c r="G55" s="27"/>
      <c r="I55" s="18"/>
      <c r="J55" s="15"/>
      <c r="K55" s="152"/>
      <c r="L55" s="25"/>
      <c r="M55" s="25"/>
      <c r="O55" s="126" t="s">
        <v>16</v>
      </c>
      <c r="P55" s="231">
        <f>(K37*Rates!B4)+(H37*Rates!B10)*B37</f>
        <v>0</v>
      </c>
    </row>
    <row r="56" spans="1:21" ht="12" customHeight="1" thickBot="1">
      <c r="B56" s="154">
        <v>4</v>
      </c>
      <c r="C56" s="15" t="s">
        <v>91</v>
      </c>
      <c r="D56" s="27"/>
      <c r="E56" s="27"/>
      <c r="F56" s="155"/>
      <c r="G56" s="27"/>
      <c r="I56" s="18"/>
      <c r="J56" s="15"/>
      <c r="K56" s="152"/>
      <c r="L56" s="25"/>
      <c r="M56" s="25"/>
      <c r="O56" s="156" t="s">
        <v>11</v>
      </c>
      <c r="P56" s="229">
        <f>SUM(P36:P55)</f>
        <v>0</v>
      </c>
    </row>
    <row r="57" spans="1:21" ht="12" customHeight="1" thickBot="1">
      <c r="A57" s="121"/>
      <c r="B57" s="20" t="s">
        <v>253</v>
      </c>
      <c r="C57" s="21"/>
      <c r="D57" s="35"/>
      <c r="E57" s="23"/>
      <c r="F57" s="38"/>
      <c r="G57" s="38" t="s">
        <v>92</v>
      </c>
      <c r="H57" s="40"/>
      <c r="I57" s="41"/>
      <c r="J57" s="40"/>
      <c r="K57" s="271">
        <f>SUM(K53:K56)</f>
        <v>0</v>
      </c>
      <c r="L57" s="25"/>
      <c r="M57" s="25"/>
    </row>
    <row r="58" spans="1:21" ht="12" customHeight="1" thickBot="1">
      <c r="A58" s="306" t="s">
        <v>93</v>
      </c>
      <c r="B58" s="307" t="s">
        <v>94</v>
      </c>
      <c r="C58" s="307"/>
      <c r="D58" s="308"/>
      <c r="E58" s="37"/>
      <c r="F58" s="38"/>
      <c r="G58" s="38"/>
      <c r="H58" s="40"/>
      <c r="I58" s="41"/>
      <c r="J58" s="40"/>
      <c r="K58" s="142"/>
      <c r="L58" s="25"/>
      <c r="M58" s="25"/>
    </row>
    <row r="59" spans="1:21" ht="12" customHeight="1" thickBot="1">
      <c r="A59" s="9"/>
      <c r="B59" s="313">
        <v>1</v>
      </c>
      <c r="C59" s="10" t="s">
        <v>15</v>
      </c>
      <c r="D59" s="37"/>
      <c r="E59" s="38"/>
      <c r="F59" s="38"/>
      <c r="G59" s="38"/>
      <c r="H59" s="40"/>
      <c r="I59" s="41"/>
      <c r="J59" s="40"/>
      <c r="K59" s="152"/>
      <c r="L59" s="25"/>
      <c r="M59" s="25"/>
      <c r="O59" s="481" t="s">
        <v>256</v>
      </c>
      <c r="P59" s="482" t="s">
        <v>255</v>
      </c>
      <c r="Q59" s="482" t="s">
        <v>257</v>
      </c>
      <c r="R59" s="482" t="s">
        <v>258</v>
      </c>
      <c r="S59" s="482" t="s">
        <v>259</v>
      </c>
      <c r="T59" s="482" t="s">
        <v>260</v>
      </c>
      <c r="U59" s="482" t="s">
        <v>261</v>
      </c>
    </row>
    <row r="60" spans="1:21" ht="12" customHeight="1" thickTop="1">
      <c r="A60" s="149"/>
      <c r="B60" s="157">
        <v>2</v>
      </c>
      <c r="C60" s="40" t="s">
        <v>95</v>
      </c>
      <c r="D60" s="38"/>
      <c r="E60" s="38"/>
      <c r="F60" s="38"/>
      <c r="G60" s="38"/>
      <c r="H60" s="40"/>
      <c r="I60" s="41"/>
      <c r="J60" s="40"/>
      <c r="K60" s="152"/>
      <c r="L60" s="25"/>
      <c r="M60" s="25"/>
      <c r="P60" s="186" t="s">
        <v>227</v>
      </c>
      <c r="Q60" s="186" t="s">
        <v>228</v>
      </c>
      <c r="R60" s="186" t="s">
        <v>229</v>
      </c>
      <c r="S60" s="186" t="s">
        <v>230</v>
      </c>
      <c r="T60" s="186" t="s">
        <v>231</v>
      </c>
      <c r="U60" s="187" t="s">
        <v>219</v>
      </c>
    </row>
    <row r="61" spans="1:21" ht="12" customHeight="1">
      <c r="A61" s="149"/>
      <c r="B61" s="157">
        <v>3</v>
      </c>
      <c r="C61" s="40" t="s">
        <v>96</v>
      </c>
      <c r="D61" s="38"/>
      <c r="E61" s="38"/>
      <c r="F61" s="38"/>
      <c r="G61" s="38"/>
      <c r="H61" s="40"/>
      <c r="I61" s="41"/>
      <c r="J61" s="40"/>
      <c r="K61" s="152"/>
      <c r="L61" s="25"/>
      <c r="M61" s="25"/>
      <c r="N61" s="485">
        <v>61</v>
      </c>
      <c r="O61" s="483" t="s">
        <v>226</v>
      </c>
      <c r="P61" s="137">
        <f>'YR 1'!P62</f>
        <v>0</v>
      </c>
      <c r="Q61" s="137">
        <f>'YR 1'!Q62</f>
        <v>0</v>
      </c>
      <c r="R61" s="137">
        <f>'YR 1'!R62</f>
        <v>0</v>
      </c>
      <c r="S61" s="137">
        <f>'YR 1'!S62</f>
        <v>0</v>
      </c>
      <c r="T61" s="137">
        <f>'YR 1'!T62</f>
        <v>0</v>
      </c>
      <c r="U61" s="284">
        <f>SUM(U62:U63)</f>
        <v>0</v>
      </c>
    </row>
    <row r="62" spans="1:21" ht="12" customHeight="1">
      <c r="A62" s="149"/>
      <c r="B62" s="157">
        <v>4</v>
      </c>
      <c r="C62" s="40" t="s">
        <v>153</v>
      </c>
      <c r="D62" s="38"/>
      <c r="E62" s="38"/>
      <c r="F62" s="38"/>
      <c r="G62" s="38"/>
      <c r="H62" s="40"/>
      <c r="I62" s="41"/>
      <c r="J62" s="40"/>
      <c r="K62" s="152"/>
      <c r="L62" s="25"/>
      <c r="M62" s="25"/>
      <c r="N62" s="485">
        <v>62</v>
      </c>
      <c r="O62" s="484" t="s">
        <v>147</v>
      </c>
      <c r="P62" s="177"/>
      <c r="Q62" s="177"/>
      <c r="R62" s="178"/>
      <c r="S62" s="178"/>
      <c r="T62" s="178"/>
      <c r="U62" s="175">
        <f>SUM(P62:T62)</f>
        <v>0</v>
      </c>
    </row>
    <row r="63" spans="1:21" ht="12" customHeight="1">
      <c r="A63" s="149"/>
      <c r="B63" s="157">
        <v>5</v>
      </c>
      <c r="C63" s="40" t="s">
        <v>273</v>
      </c>
      <c r="D63" s="38"/>
      <c r="E63" s="38"/>
      <c r="F63" s="38" t="s">
        <v>269</v>
      </c>
      <c r="G63" s="38"/>
      <c r="H63" s="40"/>
      <c r="I63" s="41"/>
      <c r="J63" s="40"/>
      <c r="K63" s="174">
        <f>U66</f>
        <v>0</v>
      </c>
      <c r="L63" s="25"/>
      <c r="M63" s="25"/>
      <c r="N63" s="485">
        <v>63</v>
      </c>
      <c r="O63" s="484" t="s">
        <v>279</v>
      </c>
      <c r="P63" s="177"/>
      <c r="Q63" s="177"/>
      <c r="R63" s="178"/>
      <c r="S63" s="178"/>
      <c r="T63" s="178"/>
      <c r="U63" s="175">
        <f>SUM(P63:T63)</f>
        <v>0</v>
      </c>
    </row>
    <row r="64" spans="1:21" ht="12" customHeight="1" thickBot="1">
      <c r="A64" s="149"/>
      <c r="B64" s="157"/>
      <c r="C64" s="40" t="s">
        <v>122</v>
      </c>
      <c r="D64" s="38"/>
      <c r="E64" s="38"/>
      <c r="F64" s="38" t="s">
        <v>270</v>
      </c>
      <c r="G64" s="38"/>
      <c r="H64" s="40"/>
      <c r="I64" s="41"/>
      <c r="J64" s="40"/>
      <c r="K64" s="174">
        <f>U67</f>
        <v>0</v>
      </c>
      <c r="L64" s="25"/>
      <c r="M64" s="25"/>
      <c r="N64" s="485">
        <v>64</v>
      </c>
      <c r="O64" s="484" t="s">
        <v>143</v>
      </c>
      <c r="P64" s="179">
        <f>SUM(P62:P63)</f>
        <v>0</v>
      </c>
      <c r="Q64" s="179">
        <f t="shared" ref="Q64:T64" si="5">SUM(Q62:Q63)</f>
        <v>0</v>
      </c>
      <c r="R64" s="179">
        <f t="shared" si="5"/>
        <v>0</v>
      </c>
      <c r="S64" s="179">
        <f t="shared" si="5"/>
        <v>0</v>
      </c>
      <c r="T64" s="179">
        <f t="shared" si="5"/>
        <v>0</v>
      </c>
      <c r="U64" s="175">
        <f>SUM(P65:T65)</f>
        <v>0</v>
      </c>
    </row>
    <row r="65" spans="1:21" ht="12" customHeight="1" thickBot="1">
      <c r="A65" s="149"/>
      <c r="B65" s="157"/>
      <c r="C65" s="40" t="s">
        <v>123</v>
      </c>
      <c r="D65" s="38"/>
      <c r="E65" s="38"/>
      <c r="F65" s="38"/>
      <c r="G65" s="38"/>
      <c r="H65" s="40"/>
      <c r="I65" s="41"/>
      <c r="J65" s="40"/>
      <c r="K65" s="271">
        <f>K63+K64</f>
        <v>0</v>
      </c>
      <c r="L65" s="25"/>
      <c r="M65" s="25"/>
      <c r="N65" s="485">
        <v>65</v>
      </c>
      <c r="P65" s="187"/>
      <c r="Q65" s="187"/>
      <c r="R65" s="187"/>
      <c r="S65" s="187"/>
      <c r="T65" s="187"/>
      <c r="U65" s="172" t="s">
        <v>233</v>
      </c>
    </row>
    <row r="66" spans="1:21" ht="12" customHeight="1" thickBot="1">
      <c r="A66" s="149"/>
      <c r="B66" s="157">
        <v>6</v>
      </c>
      <c r="C66" s="40" t="s">
        <v>1</v>
      </c>
      <c r="D66" s="38"/>
      <c r="E66" s="38"/>
      <c r="F66" s="38"/>
      <c r="G66" s="38"/>
      <c r="H66" s="40"/>
      <c r="I66" s="41"/>
      <c r="J66" s="40"/>
      <c r="K66" s="152"/>
      <c r="L66" s="25"/>
      <c r="M66" s="25"/>
      <c r="N66" s="485">
        <v>66</v>
      </c>
      <c r="O66" s="483" t="s">
        <v>220</v>
      </c>
      <c r="P66" s="285">
        <f>IF(AND('YR 1'!P67&lt;24999,'YR 1'!P67+'YR 2'!P64&lt;24999),P64,25000-'YR 1'!P67)</f>
        <v>0</v>
      </c>
      <c r="Q66" s="285">
        <f>IF(AND('YR 1'!Q67&lt;24999,'YR 1'!Q67+'YR 2'!Q64&lt;24999),Q64,25000-'YR 1'!Q67)</f>
        <v>0</v>
      </c>
      <c r="R66" s="285">
        <f>IF(AND('YR 1'!R67&lt;24999,'YR 1'!R67+'YR 2'!R64&lt;24999),R64,25000-'YR 1'!R67)</f>
        <v>0</v>
      </c>
      <c r="S66" s="285">
        <f>IF(AND('YR 1'!S67&lt;24999,'YR 1'!S67+'YR 2'!S64&lt;24999),S64,25000-'YR 1'!S67)</f>
        <v>0</v>
      </c>
      <c r="T66" s="285">
        <f>IF(AND('YR 1'!T67&lt;24999,'YR 1'!T67+'YR 2'!T64&lt;24999),T64,25000-'YR 1'!T67)</f>
        <v>0</v>
      </c>
      <c r="U66" s="176">
        <f>SUM(P66:T66)</f>
        <v>0</v>
      </c>
    </row>
    <row r="67" spans="1:21" ht="12" customHeight="1" thickBot="1">
      <c r="A67" s="149"/>
      <c r="B67" s="157">
        <v>7</v>
      </c>
      <c r="C67" s="40" t="s">
        <v>114</v>
      </c>
      <c r="D67" s="38"/>
      <c r="E67" s="38"/>
      <c r="F67" s="29" t="s">
        <v>39</v>
      </c>
      <c r="G67" s="38"/>
      <c r="H67" s="40"/>
      <c r="I67" s="41"/>
      <c r="J67" s="40"/>
      <c r="K67" s="334">
        <f>IF(H34&gt;0,Rates!C13*B34,0)+IF(I34&gt;0,Rates!B13*'YR 1'!B34,0)+IF('YR 1'!J34&gt;0,Rates!D13*'YR 1'!B34,0)</f>
        <v>0</v>
      </c>
      <c r="L67" s="25"/>
      <c r="M67" s="25"/>
      <c r="N67" s="485">
        <v>67</v>
      </c>
      <c r="O67" s="483" t="s">
        <v>162</v>
      </c>
      <c r="P67" s="171">
        <f>P64-P66</f>
        <v>0</v>
      </c>
      <c r="Q67" s="171">
        <f t="shared" ref="Q67:T67" si="6">Q64-Q66</f>
        <v>0</v>
      </c>
      <c r="R67" s="171">
        <f t="shared" si="6"/>
        <v>0</v>
      </c>
      <c r="S67" s="171">
        <f t="shared" si="6"/>
        <v>0</v>
      </c>
      <c r="T67" s="171">
        <f t="shared" si="6"/>
        <v>0</v>
      </c>
      <c r="U67" s="176">
        <f>SUM(P67:T67)</f>
        <v>0</v>
      </c>
    </row>
    <row r="68" spans="1:21" ht="12" customHeight="1" thickBot="1">
      <c r="A68" s="121"/>
      <c r="B68" s="21"/>
      <c r="C68" s="21" t="s">
        <v>97</v>
      </c>
      <c r="D68" s="35"/>
      <c r="E68" s="35"/>
      <c r="F68" s="35"/>
      <c r="G68" s="38"/>
      <c r="H68" s="40"/>
      <c r="I68" s="41"/>
      <c r="J68" s="40"/>
      <c r="K68" s="271">
        <f>SUM(K59+K60+K61+K62+K63+K64+K66+K67)</f>
        <v>0</v>
      </c>
      <c r="L68" s="25"/>
      <c r="M68" s="25"/>
      <c r="P68" s="284">
        <f>SUM(P66:P67)</f>
        <v>0</v>
      </c>
      <c r="Q68" s="284">
        <f t="shared" ref="Q68:T68" si="7">SUM(Q66:Q67)</f>
        <v>0</v>
      </c>
      <c r="R68" s="284">
        <f t="shared" si="7"/>
        <v>0</v>
      </c>
      <c r="S68" s="284">
        <f t="shared" si="7"/>
        <v>0</v>
      </c>
      <c r="T68" s="284">
        <f t="shared" si="7"/>
        <v>0</v>
      </c>
      <c r="U68" s="284">
        <f>SUM(P68:T68)</f>
        <v>0</v>
      </c>
    </row>
    <row r="69" spans="1:21" ht="12" customHeight="1" thickBot="1">
      <c r="A69" s="306" t="s">
        <v>98</v>
      </c>
      <c r="B69" s="307" t="s">
        <v>99</v>
      </c>
      <c r="C69" s="307"/>
      <c r="D69" s="309"/>
      <c r="E69" s="309"/>
      <c r="F69" s="312"/>
      <c r="G69" s="150"/>
      <c r="H69" s="40"/>
      <c r="I69" s="41"/>
      <c r="J69" s="40"/>
      <c r="K69" s="271">
        <f>SUM(K68+K57+K51+K47+K40)</f>
        <v>0</v>
      </c>
      <c r="L69" s="25"/>
      <c r="M69" s="25"/>
      <c r="S69" s="18"/>
    </row>
    <row r="70" spans="1:21" ht="12" customHeight="1" thickBot="1">
      <c r="A70" s="306" t="s">
        <v>100</v>
      </c>
      <c r="B70" s="307" t="s">
        <v>101</v>
      </c>
      <c r="C70" s="307"/>
      <c r="D70" s="309"/>
      <c r="E70" s="309"/>
      <c r="F70" s="312"/>
      <c r="G70" s="42"/>
      <c r="H70" s="43"/>
      <c r="J70" s="15"/>
      <c r="K70" s="142"/>
      <c r="L70" s="25"/>
      <c r="M70" s="25"/>
    </row>
    <row r="71" spans="1:21" ht="12" customHeight="1" thickBot="1">
      <c r="D71" s="45">
        <f>Rates!B23</f>
        <v>0.49</v>
      </c>
      <c r="E71" s="17"/>
      <c r="F71" s="73">
        <f>IF(M71=1,K69-K47-K67-K64, K69-K47-K57-K67-K64)</f>
        <v>0</v>
      </c>
      <c r="G71" s="26"/>
      <c r="H71" s="44"/>
      <c r="J71" s="15"/>
      <c r="K71" s="271">
        <f>F71*Rates!B23</f>
        <v>0</v>
      </c>
      <c r="L71" s="25"/>
      <c r="M71" s="496"/>
      <c r="P71" s="159"/>
    </row>
    <row r="72" spans="1:21" ht="12" customHeight="1" thickBot="1">
      <c r="B72" s="335" t="s">
        <v>102</v>
      </c>
      <c r="C72" s="336"/>
      <c r="D72" s="337"/>
      <c r="E72" s="17"/>
      <c r="F72" s="27"/>
      <c r="G72" s="158"/>
      <c r="H72" s="25"/>
      <c r="J72" s="15"/>
      <c r="K72" s="271">
        <f>K71</f>
        <v>0</v>
      </c>
      <c r="L72" s="25"/>
    </row>
    <row r="73" spans="1:21" ht="12" customHeight="1" thickBot="1">
      <c r="A73" s="306" t="s">
        <v>103</v>
      </c>
      <c r="B73" s="307" t="s">
        <v>104</v>
      </c>
      <c r="C73" s="307"/>
      <c r="D73" s="309"/>
      <c r="E73" s="309"/>
      <c r="F73" s="312"/>
      <c r="G73" s="122"/>
      <c r="H73" s="21"/>
      <c r="I73" s="41"/>
      <c r="J73" s="40"/>
      <c r="K73" s="271">
        <f>K72+K69</f>
        <v>0</v>
      </c>
      <c r="L73" s="25"/>
      <c r="M73" s="25"/>
      <c r="O73" s="564" t="s">
        <v>159</v>
      </c>
      <c r="P73" s="564"/>
    </row>
    <row r="74" spans="1:21" ht="12" customHeight="1" thickBot="1">
      <c r="A74" s="332" t="s">
        <v>105</v>
      </c>
      <c r="B74" s="332" t="s">
        <v>106</v>
      </c>
      <c r="C74" s="332"/>
      <c r="D74" s="333"/>
      <c r="E74" s="330"/>
      <c r="F74" s="330"/>
      <c r="G74" s="329"/>
      <c r="H74" s="328"/>
      <c r="I74" s="147"/>
      <c r="J74" s="21"/>
      <c r="K74" s="113"/>
      <c r="L74" s="25"/>
      <c r="M74" s="25"/>
      <c r="O74" s="223" t="s">
        <v>156</v>
      </c>
      <c r="P74" s="224"/>
    </row>
    <row r="75" spans="1:21" ht="12" customHeight="1" thickBot="1">
      <c r="A75" s="306" t="s">
        <v>107</v>
      </c>
      <c r="B75" s="307" t="s">
        <v>108</v>
      </c>
      <c r="C75" s="307"/>
      <c r="D75" s="312"/>
      <c r="E75" s="331"/>
      <c r="F75" s="326"/>
      <c r="G75" s="326"/>
      <c r="H75" s="327"/>
      <c r="I75" s="325"/>
      <c r="J75" s="149"/>
      <c r="K75" s="271">
        <f>K73-K74</f>
        <v>0</v>
      </c>
      <c r="L75" s="25"/>
      <c r="M75" s="25"/>
      <c r="O75" s="223" t="s">
        <v>160</v>
      </c>
      <c r="P75" s="225">
        <f>U63</f>
        <v>0</v>
      </c>
    </row>
    <row r="76" spans="1:21" ht="12" customHeight="1">
      <c r="A76" s="15"/>
      <c r="K76" s="15"/>
      <c r="O76" s="223" t="s">
        <v>217</v>
      </c>
      <c r="P76" s="225">
        <f>P74+P75</f>
        <v>0</v>
      </c>
    </row>
    <row r="77" spans="1:21" ht="12" customHeight="1" thickBot="1">
      <c r="A77" s="15"/>
      <c r="K77" s="15"/>
      <c r="O77" s="226" t="s">
        <v>218</v>
      </c>
      <c r="P77" s="227">
        <f>P76-K47-K67-K64-K57</f>
        <v>0</v>
      </c>
    </row>
    <row r="78" spans="1:21" ht="12" customHeight="1" thickBot="1">
      <c r="A78" s="15"/>
      <c r="F78" s="189"/>
      <c r="G78" s="561" t="s">
        <v>238</v>
      </c>
      <c r="H78" s="562"/>
      <c r="I78" s="562"/>
      <c r="J78" s="560"/>
      <c r="K78" s="215">
        <f>SUM(K69-U63)</f>
        <v>0</v>
      </c>
      <c r="O78" s="223" t="s">
        <v>157</v>
      </c>
      <c r="P78" s="225">
        <f>P77*0.49</f>
        <v>0</v>
      </c>
    </row>
    <row r="79" spans="1:21" ht="12" customHeight="1">
      <c r="A79" s="15"/>
      <c r="J79" s="155" t="s">
        <v>142</v>
      </c>
      <c r="K79" s="15"/>
      <c r="O79" s="223" t="s">
        <v>158</v>
      </c>
      <c r="P79" s="225">
        <f>P74+P78+P75</f>
        <v>0</v>
      </c>
    </row>
    <row r="80" spans="1:21" ht="12" customHeight="1">
      <c r="A80" s="15"/>
      <c r="K80" s="15"/>
      <c r="O80" s="15"/>
    </row>
    <row r="81" spans="1:15" ht="12" customHeight="1">
      <c r="A81" s="15"/>
      <c r="K81" s="15"/>
      <c r="O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9"/>
      <c r="E129" s="119"/>
      <c r="F129" s="119"/>
      <c r="J129" s="25"/>
      <c r="O129" s="126"/>
    </row>
    <row r="130" spans="4:15" s="15" customFormat="1" ht="12" customHeight="1">
      <c r="D130" s="119"/>
      <c r="E130" s="119"/>
      <c r="F130" s="119"/>
      <c r="J130" s="25"/>
      <c r="O130" s="126"/>
    </row>
    <row r="131" spans="4:15" s="15" customFormat="1" ht="12" customHeight="1">
      <c r="D131" s="119"/>
      <c r="E131" s="119"/>
      <c r="F131" s="119"/>
      <c r="J131" s="25"/>
      <c r="O131" s="126"/>
    </row>
    <row r="132" spans="4:15" s="15" customFormat="1" ht="12" customHeight="1">
      <c r="D132" s="119"/>
      <c r="E132" s="119"/>
      <c r="F132" s="119"/>
      <c r="J132" s="25"/>
      <c r="O132" s="126"/>
    </row>
    <row r="133" spans="4:15" s="15" customFormat="1" ht="12" customHeight="1">
      <c r="D133" s="119"/>
      <c r="E133" s="119"/>
      <c r="F133" s="119"/>
      <c r="J133" s="25"/>
      <c r="O133" s="126"/>
    </row>
    <row r="134" spans="4:15" s="15" customFormat="1" ht="12" customHeight="1">
      <c r="D134" s="119"/>
      <c r="E134" s="119"/>
      <c r="F134" s="119"/>
      <c r="J134" s="25"/>
      <c r="O134" s="126"/>
    </row>
    <row r="135" spans="4:15" s="15" customFormat="1" ht="12" customHeight="1">
      <c r="D135" s="119"/>
      <c r="E135" s="119"/>
      <c r="F135" s="119"/>
      <c r="J135" s="25"/>
      <c r="O135" s="126"/>
    </row>
    <row r="136" spans="4:15" s="15" customFormat="1" ht="12" customHeight="1">
      <c r="D136" s="119"/>
      <c r="E136" s="119"/>
      <c r="F136" s="119"/>
      <c r="J136" s="25"/>
      <c r="O136" s="126"/>
    </row>
    <row r="137" spans="4:15" s="15" customFormat="1" ht="12" customHeight="1">
      <c r="D137" s="119"/>
      <c r="E137" s="119"/>
      <c r="F137" s="119"/>
      <c r="J137" s="25"/>
      <c r="O137" s="126"/>
    </row>
    <row r="138" spans="4:15" s="15" customFormat="1" ht="12" customHeight="1">
      <c r="D138" s="119"/>
      <c r="E138" s="119"/>
      <c r="F138" s="119"/>
      <c r="J138" s="25"/>
      <c r="O138" s="126"/>
    </row>
    <row r="139" spans="4:15" s="15" customFormat="1" ht="12" customHeight="1">
      <c r="D139" s="119"/>
      <c r="E139" s="119"/>
      <c r="F139" s="119"/>
      <c r="J139" s="25"/>
      <c r="O139" s="126"/>
    </row>
    <row r="140" spans="4:15" s="15" customFormat="1" ht="12" customHeight="1">
      <c r="D140" s="119"/>
      <c r="E140" s="119"/>
      <c r="F140" s="119"/>
      <c r="J140" s="25"/>
      <c r="O140" s="126"/>
    </row>
    <row r="141" spans="4:15" s="15" customFormat="1" ht="12" customHeight="1">
      <c r="D141" s="119"/>
      <c r="E141" s="119"/>
      <c r="F141" s="119"/>
      <c r="J141" s="25"/>
      <c r="O141" s="126"/>
    </row>
    <row r="142" spans="4:15" s="15" customFormat="1" ht="12" customHeight="1">
      <c r="D142" s="119"/>
      <c r="E142" s="119"/>
      <c r="F142" s="119"/>
      <c r="J142" s="25"/>
      <c r="O142" s="126"/>
    </row>
    <row r="143" spans="4:15" s="15" customFormat="1" ht="12" customHeight="1">
      <c r="D143" s="119"/>
      <c r="E143" s="119"/>
      <c r="F143" s="119"/>
      <c r="J143" s="25"/>
      <c r="O143" s="126"/>
    </row>
    <row r="144" spans="4:15" s="15" customFormat="1" ht="12" customHeight="1">
      <c r="D144" s="119"/>
      <c r="E144" s="119"/>
      <c r="F144" s="119"/>
      <c r="J144" s="25"/>
      <c r="O144" s="126"/>
    </row>
    <row r="145" spans="4:15" s="15" customFormat="1" ht="12" customHeight="1">
      <c r="D145" s="119"/>
      <c r="E145" s="119"/>
      <c r="F145" s="119"/>
      <c r="J145" s="25"/>
      <c r="O145" s="126"/>
    </row>
    <row r="146" spans="4:15" s="15" customFormat="1" ht="12" customHeight="1">
      <c r="D146" s="119"/>
      <c r="E146" s="119"/>
      <c r="F146" s="119"/>
      <c r="J146" s="25"/>
      <c r="O146" s="126"/>
    </row>
    <row r="147" spans="4:15" s="15" customFormat="1" ht="12" customHeight="1">
      <c r="D147" s="119"/>
      <c r="E147" s="119"/>
      <c r="F147" s="119"/>
      <c r="J147" s="25"/>
      <c r="O147" s="126"/>
    </row>
    <row r="148" spans="4:15" s="15" customFormat="1" ht="12" customHeight="1">
      <c r="D148" s="119"/>
      <c r="E148" s="119"/>
      <c r="F148" s="119"/>
      <c r="J148" s="25"/>
      <c r="O148" s="126"/>
    </row>
    <row r="149" spans="4:15" s="15" customFormat="1" ht="12" customHeight="1">
      <c r="D149" s="119"/>
      <c r="E149" s="119"/>
      <c r="F149" s="119"/>
      <c r="J149" s="25"/>
      <c r="O149" s="126"/>
    </row>
    <row r="150" spans="4:15" s="15" customFormat="1" ht="12" customHeight="1">
      <c r="D150" s="119"/>
      <c r="E150" s="119"/>
      <c r="F150" s="119"/>
      <c r="J150" s="25"/>
      <c r="O150" s="126"/>
    </row>
    <row r="151" spans="4:15" s="15" customFormat="1" ht="12" customHeight="1">
      <c r="D151" s="119"/>
      <c r="E151" s="119"/>
      <c r="F151" s="119"/>
      <c r="J151" s="25"/>
      <c r="O151" s="126"/>
    </row>
    <row r="152" spans="4:15" s="15" customFormat="1" ht="12" customHeight="1">
      <c r="D152" s="119"/>
      <c r="E152" s="119"/>
      <c r="F152" s="119"/>
      <c r="J152" s="25"/>
      <c r="O152" s="126"/>
    </row>
    <row r="153" spans="4:15" s="15" customFormat="1" ht="12" customHeight="1">
      <c r="D153" s="119"/>
      <c r="E153" s="119"/>
      <c r="F153" s="119"/>
      <c r="J153" s="25"/>
      <c r="O153" s="126"/>
    </row>
    <row r="154" spans="4:15" s="15" customFormat="1" ht="12" customHeight="1">
      <c r="D154" s="119"/>
      <c r="E154" s="119"/>
      <c r="F154" s="119"/>
      <c r="J154" s="25"/>
      <c r="O154" s="126"/>
    </row>
    <row r="155" spans="4:15" s="15" customFormat="1" ht="12" customHeight="1">
      <c r="D155" s="119"/>
      <c r="E155" s="119"/>
      <c r="F155" s="119"/>
      <c r="J155" s="25"/>
      <c r="O155" s="126"/>
    </row>
    <row r="156" spans="4:15" s="15" customFormat="1" ht="12" customHeight="1">
      <c r="D156" s="119"/>
      <c r="E156" s="119"/>
      <c r="F156" s="119"/>
      <c r="J156" s="25"/>
      <c r="O156" s="126"/>
    </row>
    <row r="157" spans="4:15" s="15" customFormat="1" ht="12" customHeight="1">
      <c r="D157" s="119"/>
      <c r="E157" s="119"/>
      <c r="F157" s="119"/>
      <c r="J157" s="25"/>
      <c r="O157" s="126"/>
    </row>
    <row r="158" spans="4:15" s="15" customFormat="1" ht="12" customHeight="1">
      <c r="D158" s="119"/>
      <c r="E158" s="119"/>
      <c r="F158" s="119"/>
      <c r="J158" s="25"/>
      <c r="O158" s="126"/>
    </row>
    <row r="159" spans="4:15" s="15" customFormat="1" ht="12" customHeight="1">
      <c r="D159" s="119"/>
      <c r="E159" s="119"/>
      <c r="F159" s="119"/>
      <c r="J159" s="25"/>
      <c r="O159" s="126"/>
    </row>
    <row r="160" spans="4:15" s="15" customFormat="1" ht="12" customHeight="1">
      <c r="D160" s="119"/>
      <c r="E160" s="119"/>
      <c r="F160" s="119"/>
      <c r="J160" s="25"/>
      <c r="O160" s="126"/>
    </row>
    <row r="161" spans="4:15" s="15" customFormat="1" ht="12" customHeight="1">
      <c r="D161" s="119"/>
      <c r="E161" s="119"/>
      <c r="F161" s="119"/>
      <c r="J161" s="25"/>
      <c r="O161" s="126"/>
    </row>
    <row r="162" spans="4:15" s="15" customFormat="1" ht="12" customHeight="1">
      <c r="D162" s="119"/>
      <c r="E162" s="119"/>
      <c r="F162" s="119"/>
      <c r="J162" s="25"/>
      <c r="O162" s="126"/>
    </row>
    <row r="163" spans="4:15" s="15" customFormat="1" ht="12" customHeight="1">
      <c r="D163" s="119"/>
      <c r="E163" s="119"/>
      <c r="F163" s="119"/>
      <c r="J163" s="25"/>
      <c r="O163" s="126"/>
    </row>
    <row r="164" spans="4:15" s="15" customFormat="1" ht="12" customHeight="1">
      <c r="D164" s="119"/>
      <c r="E164" s="119"/>
      <c r="F164" s="119"/>
      <c r="J164" s="25"/>
      <c r="O164" s="126"/>
    </row>
    <row r="165" spans="4:15" s="15" customFormat="1" ht="12" customHeight="1">
      <c r="D165" s="119"/>
      <c r="E165" s="119"/>
      <c r="F165" s="119"/>
      <c r="J165" s="25"/>
      <c r="O165" s="126"/>
    </row>
    <row r="166" spans="4:15" s="15" customFormat="1" ht="12" customHeight="1">
      <c r="D166" s="119"/>
      <c r="E166" s="119"/>
      <c r="F166" s="119"/>
      <c r="J166" s="25"/>
      <c r="O166" s="126"/>
    </row>
    <row r="167" spans="4:15" s="15" customFormat="1" ht="12" customHeight="1">
      <c r="D167" s="119"/>
      <c r="E167" s="119"/>
      <c r="F167" s="119"/>
      <c r="J167" s="25"/>
      <c r="O167" s="126"/>
    </row>
    <row r="168" spans="4:15" s="15" customFormat="1" ht="12" customHeight="1">
      <c r="D168" s="119"/>
      <c r="E168" s="119"/>
      <c r="F168" s="119"/>
      <c r="J168" s="25"/>
      <c r="O168" s="126"/>
    </row>
    <row r="169" spans="4:15" s="15" customFormat="1" ht="12" customHeight="1">
      <c r="D169" s="119"/>
      <c r="E169" s="119"/>
      <c r="F169" s="119"/>
      <c r="J169" s="25"/>
      <c r="O169" s="126"/>
    </row>
    <row r="170" spans="4:15" s="15" customFormat="1" ht="12" customHeight="1">
      <c r="D170" s="119"/>
      <c r="E170" s="119"/>
      <c r="F170" s="119"/>
      <c r="J170" s="25"/>
      <c r="O170" s="126"/>
    </row>
    <row r="171" spans="4:15" s="15" customFormat="1" ht="12" customHeight="1">
      <c r="D171" s="119"/>
      <c r="E171" s="119"/>
      <c r="F171" s="119"/>
      <c r="J171" s="25"/>
      <c r="O171" s="126"/>
    </row>
    <row r="172" spans="4:15" s="15" customFormat="1" ht="12" customHeight="1">
      <c r="D172" s="119"/>
      <c r="E172" s="119"/>
      <c r="F172" s="119"/>
      <c r="J172" s="25"/>
      <c r="O172" s="126"/>
    </row>
    <row r="173" spans="4:15" s="15" customFormat="1" ht="12" customHeight="1">
      <c r="D173" s="119"/>
      <c r="E173" s="119"/>
      <c r="F173" s="119"/>
      <c r="J173" s="25"/>
      <c r="O173" s="126"/>
    </row>
    <row r="174" spans="4:15" s="15" customFormat="1" ht="12" customHeight="1">
      <c r="D174" s="119"/>
      <c r="E174" s="119"/>
      <c r="F174" s="119"/>
      <c r="J174" s="25"/>
      <c r="O174" s="126"/>
    </row>
    <row r="175" spans="4:15" s="15" customFormat="1" ht="12" customHeight="1">
      <c r="D175" s="119"/>
      <c r="E175" s="119"/>
      <c r="F175" s="119"/>
      <c r="J175" s="25"/>
      <c r="O175" s="126"/>
    </row>
    <row r="176" spans="4:15" s="15" customFormat="1" ht="12" customHeight="1">
      <c r="D176" s="119"/>
      <c r="E176" s="119"/>
      <c r="F176" s="119"/>
      <c r="J176" s="25"/>
      <c r="O176" s="126"/>
    </row>
    <row r="177" spans="4:15" s="15" customFormat="1" ht="12" customHeight="1">
      <c r="D177" s="119"/>
      <c r="E177" s="119"/>
      <c r="F177" s="119"/>
      <c r="J177" s="25"/>
      <c r="O177" s="126"/>
    </row>
    <row r="178" spans="4:15" s="15" customFormat="1" ht="12" customHeight="1">
      <c r="D178" s="119"/>
      <c r="E178" s="119"/>
      <c r="F178" s="119"/>
      <c r="J178" s="25"/>
      <c r="O178" s="126"/>
    </row>
    <row r="179" spans="4:15" s="15" customFormat="1" ht="12" customHeight="1">
      <c r="D179" s="119"/>
      <c r="E179" s="119"/>
      <c r="F179" s="119"/>
      <c r="J179" s="25"/>
      <c r="O179" s="126"/>
    </row>
    <row r="180" spans="4:15" s="15" customFormat="1" ht="12" customHeight="1">
      <c r="D180" s="119"/>
      <c r="E180" s="119"/>
      <c r="F180" s="119"/>
      <c r="J180" s="25"/>
      <c r="O180" s="126"/>
    </row>
    <row r="181" spans="4:15" s="15" customFormat="1" ht="12" customHeight="1">
      <c r="D181" s="119"/>
      <c r="E181" s="119"/>
      <c r="F181" s="119"/>
      <c r="J181" s="25"/>
      <c r="O181" s="126"/>
    </row>
    <row r="182" spans="4:15" s="15" customFormat="1" ht="12" customHeight="1">
      <c r="D182" s="119"/>
      <c r="E182" s="119"/>
      <c r="F182" s="119"/>
      <c r="J182" s="25"/>
      <c r="O182" s="126"/>
    </row>
    <row r="183" spans="4:15" s="15" customFormat="1" ht="12" customHeight="1">
      <c r="D183" s="119"/>
      <c r="E183" s="119"/>
      <c r="F183" s="119"/>
      <c r="J183" s="25"/>
      <c r="O183" s="126"/>
    </row>
    <row r="184" spans="4:15" s="15" customFormat="1" ht="12" customHeight="1">
      <c r="D184" s="119"/>
      <c r="E184" s="119"/>
      <c r="F184" s="119"/>
      <c r="J184" s="25"/>
      <c r="O184" s="126"/>
    </row>
    <row r="185" spans="4:15" s="15" customFormat="1" ht="12" customHeight="1">
      <c r="D185" s="119"/>
      <c r="E185" s="119"/>
      <c r="F185" s="119"/>
      <c r="J185" s="25"/>
      <c r="O185" s="126"/>
    </row>
    <row r="186" spans="4:15" s="15" customFormat="1" ht="12" customHeight="1">
      <c r="D186" s="119"/>
      <c r="E186" s="119"/>
      <c r="F186" s="119"/>
      <c r="J186" s="25"/>
      <c r="O186" s="126"/>
    </row>
    <row r="187" spans="4:15" s="15" customFormat="1" ht="12" customHeight="1">
      <c r="D187" s="119"/>
      <c r="E187" s="119"/>
      <c r="F187" s="119"/>
      <c r="J187" s="25"/>
      <c r="O187" s="126"/>
    </row>
    <row r="188" spans="4:15" s="15" customFormat="1" ht="12" customHeight="1">
      <c r="D188" s="119"/>
      <c r="E188" s="119"/>
      <c r="F188" s="119"/>
      <c r="J188" s="25"/>
      <c r="O188" s="126"/>
    </row>
    <row r="189" spans="4:15" s="15" customFormat="1" ht="12" customHeight="1">
      <c r="D189" s="119"/>
      <c r="E189" s="119"/>
      <c r="F189" s="119"/>
      <c r="J189" s="25"/>
      <c r="O189" s="126"/>
    </row>
    <row r="190" spans="4:15" s="15" customFormat="1" ht="12" customHeight="1">
      <c r="D190" s="119"/>
      <c r="E190" s="119"/>
      <c r="F190" s="119"/>
      <c r="J190" s="25"/>
      <c r="O190" s="126"/>
    </row>
    <row r="191" spans="4:15" s="15" customFormat="1" ht="12" customHeight="1">
      <c r="D191" s="119"/>
      <c r="E191" s="119"/>
      <c r="F191" s="119"/>
      <c r="J191" s="25"/>
      <c r="O191" s="126"/>
    </row>
    <row r="192" spans="4:15" s="15" customFormat="1" ht="12" customHeight="1">
      <c r="D192" s="119"/>
      <c r="E192" s="119"/>
      <c r="F192" s="119"/>
      <c r="J192" s="25"/>
      <c r="O192" s="126"/>
    </row>
    <row r="193" spans="4:15" s="15" customFormat="1" ht="12" customHeight="1">
      <c r="D193" s="119"/>
      <c r="E193" s="119"/>
      <c r="F193" s="119"/>
      <c r="J193" s="25"/>
      <c r="O193" s="126"/>
    </row>
    <row r="194" spans="4:15" s="15" customFormat="1" ht="12" customHeight="1">
      <c r="D194" s="119"/>
      <c r="E194" s="119"/>
      <c r="F194" s="119"/>
      <c r="J194" s="25"/>
      <c r="O194" s="126"/>
    </row>
    <row r="195" spans="4:15" s="15" customFormat="1" ht="12" customHeight="1">
      <c r="D195" s="119"/>
      <c r="E195" s="119"/>
      <c r="F195" s="119"/>
      <c r="J195" s="25"/>
      <c r="O195" s="126"/>
    </row>
    <row r="196" spans="4:15" s="15" customFormat="1" ht="12" customHeight="1">
      <c r="D196" s="119"/>
      <c r="E196" s="119"/>
      <c r="F196" s="119"/>
      <c r="J196" s="25"/>
      <c r="O196" s="126"/>
    </row>
    <row r="197" spans="4:15" s="15" customFormat="1" ht="12" customHeight="1">
      <c r="D197" s="119"/>
      <c r="E197" s="119"/>
      <c r="F197" s="119"/>
      <c r="J197" s="25"/>
      <c r="O197" s="126"/>
    </row>
    <row r="198" spans="4:15" s="15" customFormat="1" ht="12" customHeight="1">
      <c r="D198" s="119"/>
      <c r="E198" s="119"/>
      <c r="F198" s="119"/>
      <c r="J198" s="25"/>
      <c r="O198" s="126"/>
    </row>
    <row r="199" spans="4:15" s="15" customFormat="1" ht="12" customHeight="1">
      <c r="D199" s="119"/>
      <c r="E199" s="119"/>
      <c r="F199" s="119"/>
      <c r="J199" s="25"/>
      <c r="O199" s="126"/>
    </row>
    <row r="200" spans="4:15" s="15" customFormat="1" ht="12" customHeight="1">
      <c r="D200" s="119"/>
      <c r="E200" s="119"/>
      <c r="F200" s="119"/>
      <c r="J200" s="25"/>
      <c r="O200" s="126"/>
    </row>
    <row r="201" spans="4:15" s="15" customFormat="1" ht="12" customHeight="1">
      <c r="D201" s="119"/>
      <c r="E201" s="119"/>
      <c r="F201" s="119"/>
      <c r="J201" s="25"/>
      <c r="O201" s="126"/>
    </row>
    <row r="202" spans="4:15" s="15" customFormat="1" ht="12" customHeight="1">
      <c r="D202" s="119"/>
      <c r="E202" s="119"/>
      <c r="F202" s="119"/>
      <c r="J202" s="25"/>
      <c r="O202" s="126"/>
    </row>
    <row r="203" spans="4:15" s="15" customFormat="1" ht="12" customHeight="1">
      <c r="D203" s="119"/>
      <c r="E203" s="119"/>
      <c r="F203" s="119"/>
      <c r="J203" s="25"/>
      <c r="O203" s="126"/>
    </row>
    <row r="204" spans="4:15" s="15" customFormat="1" ht="12" customHeight="1">
      <c r="D204" s="119"/>
      <c r="E204" s="119"/>
      <c r="F204" s="119"/>
      <c r="J204" s="25"/>
      <c r="O204" s="126"/>
    </row>
    <row r="205" spans="4:15" s="15" customFormat="1" ht="12" customHeight="1">
      <c r="D205" s="119"/>
      <c r="E205" s="119"/>
      <c r="F205" s="119"/>
      <c r="J205" s="25"/>
      <c r="O205" s="126"/>
    </row>
    <row r="206" spans="4:15" s="15" customFormat="1" ht="12" customHeight="1">
      <c r="D206" s="119"/>
      <c r="E206" s="119"/>
      <c r="F206" s="119"/>
      <c r="J206" s="25"/>
      <c r="O206" s="126"/>
    </row>
    <row r="207" spans="4:15" s="15" customFormat="1" ht="12" customHeight="1">
      <c r="D207" s="119"/>
      <c r="E207" s="119"/>
      <c r="F207" s="119"/>
      <c r="J207" s="25"/>
      <c r="O207" s="126"/>
    </row>
    <row r="208" spans="4:15" s="15" customFormat="1" ht="12" customHeight="1">
      <c r="D208" s="119"/>
      <c r="E208" s="119"/>
      <c r="F208" s="119"/>
      <c r="J208" s="25"/>
      <c r="O208" s="126"/>
    </row>
    <row r="209" spans="4:15" s="15" customFormat="1" ht="12" customHeight="1">
      <c r="D209" s="119"/>
      <c r="E209" s="119"/>
      <c r="F209" s="119"/>
      <c r="J209" s="25"/>
      <c r="O209" s="126"/>
    </row>
    <row r="210" spans="4:15" s="15" customFormat="1" ht="12" customHeight="1">
      <c r="D210" s="119"/>
      <c r="E210" s="119"/>
      <c r="F210" s="119"/>
      <c r="J210" s="25"/>
      <c r="O210" s="126"/>
    </row>
    <row r="211" spans="4:15" s="15" customFormat="1" ht="12" customHeight="1">
      <c r="D211" s="119"/>
      <c r="E211" s="119"/>
      <c r="F211" s="119"/>
      <c r="J211" s="25"/>
      <c r="O211" s="126"/>
    </row>
    <row r="212" spans="4:15" s="15" customFormat="1" ht="12" customHeight="1">
      <c r="D212" s="119"/>
      <c r="E212" s="119"/>
      <c r="F212" s="119"/>
      <c r="J212" s="25"/>
      <c r="O212" s="126"/>
    </row>
    <row r="213" spans="4:15" s="15" customFormat="1" ht="12" customHeight="1">
      <c r="D213" s="119"/>
      <c r="E213" s="119"/>
      <c r="F213" s="119"/>
      <c r="J213" s="25"/>
      <c r="O213" s="126"/>
    </row>
    <row r="214" spans="4:15" s="15" customFormat="1" ht="12" customHeight="1">
      <c r="D214" s="119"/>
      <c r="E214" s="119"/>
      <c r="F214" s="119"/>
      <c r="J214" s="25"/>
      <c r="O214" s="126"/>
    </row>
    <row r="215" spans="4:15" s="15" customFormat="1" ht="12" customHeight="1">
      <c r="D215" s="119"/>
      <c r="E215" s="119"/>
      <c r="F215" s="119"/>
      <c r="J215" s="25"/>
      <c r="O215" s="126"/>
    </row>
    <row r="216" spans="4:15" s="15" customFormat="1" ht="12" customHeight="1">
      <c r="D216" s="119"/>
      <c r="E216" s="119"/>
      <c r="F216" s="119"/>
      <c r="J216" s="25"/>
      <c r="O216" s="126"/>
    </row>
    <row r="217" spans="4:15" s="15" customFormat="1" ht="12" customHeight="1">
      <c r="D217" s="119"/>
      <c r="E217" s="119"/>
      <c r="F217" s="119"/>
      <c r="J217" s="25"/>
      <c r="O217" s="126"/>
    </row>
    <row r="218" spans="4:15" s="15" customFormat="1" ht="12" customHeight="1">
      <c r="D218" s="119"/>
      <c r="E218" s="119"/>
      <c r="F218" s="119"/>
      <c r="J218" s="25"/>
      <c r="O218" s="126"/>
    </row>
    <row r="219" spans="4:15" s="15" customFormat="1" ht="12" customHeight="1">
      <c r="D219" s="119"/>
      <c r="E219" s="119"/>
      <c r="F219" s="119"/>
      <c r="J219" s="25"/>
      <c r="O219" s="126"/>
    </row>
    <row r="220" spans="4:15" s="15" customFormat="1" ht="12" customHeight="1">
      <c r="D220" s="119"/>
      <c r="E220" s="119"/>
      <c r="F220" s="119"/>
      <c r="J220" s="25"/>
      <c r="O220" s="126"/>
    </row>
    <row r="221" spans="4:15" s="15" customFormat="1" ht="12" customHeight="1">
      <c r="D221" s="119"/>
      <c r="E221" s="119"/>
      <c r="F221" s="119"/>
      <c r="J221" s="25"/>
      <c r="O221" s="126"/>
    </row>
    <row r="222" spans="4:15" s="15" customFormat="1" ht="12" customHeight="1">
      <c r="D222" s="119"/>
      <c r="E222" s="119"/>
      <c r="F222" s="119"/>
      <c r="J222" s="25"/>
      <c r="O222" s="126"/>
    </row>
    <row r="223" spans="4:15" s="15" customFormat="1" ht="12" customHeight="1">
      <c r="D223" s="119"/>
      <c r="E223" s="119"/>
      <c r="F223" s="119"/>
      <c r="J223" s="25"/>
      <c r="O223" s="126"/>
    </row>
    <row r="224" spans="4:15" s="15" customFormat="1" ht="12" customHeight="1">
      <c r="D224" s="119"/>
      <c r="E224" s="119"/>
      <c r="F224" s="119"/>
      <c r="J224" s="25"/>
      <c r="O224" s="126"/>
    </row>
    <row r="225" spans="4:15" s="15" customFormat="1" ht="12" customHeight="1">
      <c r="D225" s="119"/>
      <c r="E225" s="119"/>
      <c r="F225" s="119"/>
      <c r="J225" s="25"/>
      <c r="O225" s="126"/>
    </row>
    <row r="226" spans="4:15" s="15" customFormat="1" ht="12" customHeight="1">
      <c r="D226" s="119"/>
      <c r="E226" s="119"/>
      <c r="F226" s="119"/>
      <c r="J226" s="25"/>
      <c r="O226" s="126"/>
    </row>
    <row r="227" spans="4:15" s="15" customFormat="1" ht="12" customHeight="1">
      <c r="D227" s="119"/>
      <c r="E227" s="119"/>
      <c r="F227" s="119"/>
      <c r="J227" s="25"/>
      <c r="O227" s="126"/>
    </row>
    <row r="228" spans="4:15" s="15" customFormat="1" ht="12" customHeight="1">
      <c r="D228" s="119"/>
      <c r="E228" s="119"/>
      <c r="F228" s="119"/>
      <c r="J228" s="25"/>
      <c r="O228" s="126"/>
    </row>
    <row r="229" spans="4:15" s="15" customFormat="1" ht="12" customHeight="1">
      <c r="D229" s="119"/>
      <c r="E229" s="119"/>
      <c r="F229" s="119"/>
      <c r="J229" s="25"/>
      <c r="O229" s="126"/>
    </row>
    <row r="230" spans="4:15" s="15" customFormat="1" ht="12" customHeight="1">
      <c r="D230" s="119"/>
      <c r="E230" s="119"/>
      <c r="F230" s="119"/>
      <c r="J230" s="25"/>
      <c r="O230" s="126"/>
    </row>
    <row r="231" spans="4:15" s="15" customFormat="1" ht="12" customHeight="1">
      <c r="D231" s="119"/>
      <c r="E231" s="119"/>
      <c r="F231" s="119"/>
      <c r="J231" s="25"/>
      <c r="O231" s="126"/>
    </row>
    <row r="232" spans="4:15" s="15" customFormat="1" ht="12" customHeight="1">
      <c r="D232" s="119"/>
      <c r="E232" s="119"/>
      <c r="F232" s="119"/>
      <c r="J232" s="25"/>
      <c r="O232" s="126"/>
    </row>
    <row r="233" spans="4:15" s="15" customFormat="1" ht="12" customHeight="1">
      <c r="D233" s="119"/>
      <c r="E233" s="119"/>
      <c r="F233" s="119"/>
      <c r="J233" s="25"/>
      <c r="O233" s="126"/>
    </row>
    <row r="234" spans="4:15" s="15" customFormat="1" ht="12" customHeight="1">
      <c r="D234" s="119"/>
      <c r="E234" s="119"/>
      <c r="F234" s="119"/>
      <c r="J234" s="25"/>
      <c r="O234" s="126"/>
    </row>
    <row r="235" spans="4:15" s="15" customFormat="1" ht="12" customHeight="1">
      <c r="D235" s="119"/>
      <c r="E235" s="119"/>
      <c r="F235" s="119"/>
      <c r="J235" s="25"/>
      <c r="O235" s="126"/>
    </row>
    <row r="236" spans="4:15" s="15" customFormat="1" ht="12" customHeight="1">
      <c r="D236" s="119"/>
      <c r="E236" s="119"/>
      <c r="F236" s="119"/>
      <c r="J236" s="25"/>
      <c r="O236" s="126"/>
    </row>
    <row r="237" spans="4:15" s="15" customFormat="1" ht="12" customHeight="1">
      <c r="D237" s="119"/>
      <c r="E237" s="119"/>
      <c r="F237" s="119"/>
      <c r="J237" s="25"/>
      <c r="O237" s="126"/>
    </row>
    <row r="238" spans="4:15" s="15" customFormat="1" ht="12" customHeight="1">
      <c r="D238" s="119"/>
      <c r="E238" s="119"/>
      <c r="F238" s="119"/>
      <c r="J238" s="25"/>
      <c r="O238" s="126"/>
    </row>
    <row r="239" spans="4:15" s="15" customFormat="1" ht="12" customHeight="1">
      <c r="D239" s="119"/>
      <c r="E239" s="119"/>
      <c r="F239" s="119"/>
      <c r="J239" s="25"/>
      <c r="O239" s="126"/>
    </row>
    <row r="240" spans="4:15" s="15" customFormat="1" ht="12" customHeight="1">
      <c r="D240" s="119"/>
      <c r="E240" s="119"/>
      <c r="F240" s="119"/>
      <c r="J240" s="25"/>
      <c r="O240" s="126"/>
    </row>
    <row r="241" spans="4:15" s="15" customFormat="1" ht="12" customHeight="1">
      <c r="D241" s="119"/>
      <c r="E241" s="119"/>
      <c r="F241" s="119"/>
      <c r="J241" s="25"/>
      <c r="O241" s="126"/>
    </row>
    <row r="242" spans="4:15" s="15" customFormat="1" ht="12" customHeight="1">
      <c r="D242" s="119"/>
      <c r="E242" s="119"/>
      <c r="F242" s="119"/>
      <c r="J242" s="25"/>
      <c r="O242" s="126"/>
    </row>
    <row r="243" spans="4:15" s="15" customFormat="1" ht="12" customHeight="1">
      <c r="D243" s="119"/>
      <c r="E243" s="119"/>
      <c r="F243" s="119"/>
      <c r="J243" s="25"/>
      <c r="O243" s="126"/>
    </row>
    <row r="244" spans="4:15" s="15" customFormat="1" ht="12" customHeight="1">
      <c r="D244" s="119"/>
      <c r="E244" s="119"/>
      <c r="F244" s="119"/>
      <c r="J244" s="25"/>
      <c r="O244" s="126"/>
    </row>
    <row r="245" spans="4:15" s="15" customFormat="1" ht="12" customHeight="1">
      <c r="D245" s="119"/>
      <c r="E245" s="119"/>
      <c r="F245" s="119"/>
      <c r="J245" s="25"/>
      <c r="O245" s="126"/>
    </row>
    <row r="246" spans="4:15" s="15" customFormat="1" ht="12" customHeight="1">
      <c r="D246" s="119"/>
      <c r="E246" s="119"/>
      <c r="F246" s="119"/>
      <c r="J246" s="25"/>
      <c r="O246" s="126"/>
    </row>
    <row r="247" spans="4:15" s="15" customFormat="1" ht="12" customHeight="1">
      <c r="D247" s="119"/>
      <c r="E247" s="119"/>
      <c r="F247" s="119"/>
      <c r="J247" s="25"/>
      <c r="O247" s="126"/>
    </row>
    <row r="248" spans="4:15" s="15" customFormat="1" ht="12" customHeight="1">
      <c r="D248" s="119"/>
      <c r="E248" s="119"/>
      <c r="F248" s="119"/>
      <c r="J248" s="25"/>
      <c r="O248" s="126"/>
    </row>
    <row r="249" spans="4:15" s="15" customFormat="1" ht="12" customHeight="1">
      <c r="D249" s="119"/>
      <c r="E249" s="119"/>
      <c r="F249" s="119"/>
      <c r="J249" s="25"/>
      <c r="O249" s="126"/>
    </row>
    <row r="250" spans="4:15" s="15" customFormat="1" ht="12" customHeight="1">
      <c r="D250" s="119"/>
      <c r="E250" s="119"/>
      <c r="F250" s="119"/>
      <c r="J250" s="25"/>
      <c r="O250" s="126"/>
    </row>
    <row r="251" spans="4:15" s="15" customFormat="1" ht="12" customHeight="1">
      <c r="D251" s="119"/>
      <c r="E251" s="119"/>
      <c r="F251" s="119"/>
      <c r="J251" s="25"/>
      <c r="O251" s="126"/>
    </row>
    <row r="252" spans="4:15" s="15" customFormat="1" ht="12" customHeight="1">
      <c r="D252" s="119"/>
      <c r="E252" s="119"/>
      <c r="F252" s="119"/>
      <c r="J252" s="25"/>
      <c r="O252" s="126"/>
    </row>
    <row r="253" spans="4:15" s="15" customFormat="1" ht="12" customHeight="1">
      <c r="D253" s="119"/>
      <c r="E253" s="119"/>
      <c r="F253" s="119"/>
      <c r="J253" s="25"/>
      <c r="O253" s="126"/>
    </row>
    <row r="254" spans="4:15" s="15" customFormat="1" ht="12" customHeight="1">
      <c r="D254" s="119"/>
      <c r="E254" s="119"/>
      <c r="F254" s="119"/>
      <c r="J254" s="25"/>
      <c r="O254" s="126"/>
    </row>
    <row r="255" spans="4:15" s="15" customFormat="1" ht="12" customHeight="1">
      <c r="D255" s="119"/>
      <c r="E255" s="119"/>
      <c r="F255" s="119"/>
      <c r="J255" s="25"/>
      <c r="O255" s="126"/>
    </row>
    <row r="256" spans="4:15" s="15" customFormat="1" ht="12" customHeight="1">
      <c r="D256" s="119"/>
      <c r="E256" s="119"/>
      <c r="F256" s="119"/>
      <c r="J256" s="25"/>
      <c r="O256" s="126"/>
    </row>
    <row r="257" spans="4:15" s="15" customFormat="1" ht="12" customHeight="1">
      <c r="D257" s="119"/>
      <c r="E257" s="119"/>
      <c r="F257" s="119"/>
      <c r="J257" s="25"/>
      <c r="O257" s="126"/>
    </row>
    <row r="258" spans="4:15" s="15" customFormat="1" ht="12" customHeight="1">
      <c r="D258" s="119"/>
      <c r="E258" s="119"/>
      <c r="F258" s="119"/>
      <c r="J258" s="25"/>
      <c r="O258" s="126"/>
    </row>
    <row r="259" spans="4:15" s="15" customFormat="1" ht="12" customHeight="1">
      <c r="D259" s="119"/>
      <c r="E259" s="119"/>
      <c r="F259" s="119"/>
      <c r="J259" s="25"/>
      <c r="O259" s="126"/>
    </row>
    <row r="260" spans="4:15" s="15" customFormat="1" ht="12" customHeight="1">
      <c r="D260" s="119"/>
      <c r="E260" s="119"/>
      <c r="F260" s="119"/>
      <c r="J260" s="25"/>
      <c r="O260" s="126"/>
    </row>
    <row r="261" spans="4:15" s="15" customFormat="1" ht="12" customHeight="1">
      <c r="D261" s="119"/>
      <c r="E261" s="119"/>
      <c r="F261" s="119"/>
      <c r="J261" s="25"/>
      <c r="O261" s="126"/>
    </row>
    <row r="262" spans="4:15" s="15" customFormat="1" ht="12" customHeight="1">
      <c r="D262" s="119"/>
      <c r="E262" s="119"/>
      <c r="F262" s="119"/>
      <c r="J262" s="25"/>
      <c r="O262" s="126"/>
    </row>
    <row r="263" spans="4:15" s="15" customFormat="1" ht="12" customHeight="1">
      <c r="D263" s="119"/>
      <c r="E263" s="119"/>
      <c r="F263" s="119"/>
      <c r="J263" s="25"/>
      <c r="O263" s="126"/>
    </row>
    <row r="264" spans="4:15" s="15" customFormat="1" ht="12" customHeight="1">
      <c r="D264" s="119"/>
      <c r="E264" s="119"/>
      <c r="F264" s="119"/>
      <c r="J264" s="25"/>
      <c r="O264" s="126"/>
    </row>
    <row r="265" spans="4:15" s="15" customFormat="1" ht="12" customHeight="1">
      <c r="D265" s="119"/>
      <c r="E265" s="119"/>
      <c r="F265" s="119"/>
      <c r="J265" s="25"/>
      <c r="O265" s="126"/>
    </row>
    <row r="266" spans="4:15" s="15" customFormat="1" ht="12" customHeight="1">
      <c r="D266" s="119"/>
      <c r="E266" s="119"/>
      <c r="F266" s="119"/>
      <c r="J266" s="25"/>
      <c r="O266" s="126"/>
    </row>
    <row r="267" spans="4:15" s="15" customFormat="1" ht="12" customHeight="1">
      <c r="D267" s="119"/>
      <c r="E267" s="119"/>
      <c r="F267" s="119"/>
      <c r="J267" s="25"/>
      <c r="O267" s="126"/>
    </row>
    <row r="268" spans="4:15" s="15" customFormat="1" ht="12" customHeight="1">
      <c r="D268" s="119"/>
      <c r="E268" s="119"/>
      <c r="F268" s="119"/>
      <c r="J268" s="25"/>
      <c r="O268" s="126"/>
    </row>
    <row r="269" spans="4:15" s="15" customFormat="1" ht="12" customHeight="1">
      <c r="D269" s="119"/>
      <c r="E269" s="119"/>
      <c r="F269" s="119"/>
      <c r="J269" s="25"/>
      <c r="O269" s="126"/>
    </row>
    <row r="270" spans="4:15" s="15" customFormat="1" ht="12" customHeight="1">
      <c r="D270" s="119"/>
      <c r="E270" s="119"/>
      <c r="F270" s="119"/>
      <c r="J270" s="25"/>
      <c r="O270" s="126"/>
    </row>
    <row r="271" spans="4:15" s="15" customFormat="1" ht="12" customHeight="1">
      <c r="D271" s="119"/>
      <c r="E271" s="119"/>
      <c r="F271" s="119"/>
      <c r="J271" s="25"/>
      <c r="O271" s="126"/>
    </row>
    <row r="272" spans="4:15" s="15" customFormat="1" ht="12" customHeight="1">
      <c r="D272" s="119"/>
      <c r="E272" s="119"/>
      <c r="F272" s="119"/>
      <c r="J272" s="25"/>
      <c r="O272" s="126"/>
    </row>
    <row r="273" spans="4:15" s="15" customFormat="1" ht="12" customHeight="1">
      <c r="D273" s="119"/>
      <c r="E273" s="119"/>
      <c r="F273" s="119"/>
      <c r="J273" s="25"/>
      <c r="O273" s="126"/>
    </row>
    <row r="274" spans="4:15" s="15" customFormat="1" ht="12" customHeight="1">
      <c r="D274" s="119"/>
      <c r="E274" s="119"/>
      <c r="F274" s="119"/>
      <c r="J274" s="25"/>
      <c r="O274" s="126"/>
    </row>
    <row r="275" spans="4:15" s="15" customFormat="1" ht="12" customHeight="1">
      <c r="D275" s="119"/>
      <c r="E275" s="119"/>
      <c r="F275" s="119"/>
      <c r="J275" s="25"/>
      <c r="O275" s="126"/>
    </row>
    <row r="276" spans="4:15" s="15" customFormat="1" ht="12" customHeight="1">
      <c r="D276" s="119"/>
      <c r="E276" s="119"/>
      <c r="F276" s="119"/>
      <c r="J276" s="25"/>
      <c r="O276" s="126"/>
    </row>
    <row r="277" spans="4:15" s="15" customFormat="1" ht="12" customHeight="1">
      <c r="D277" s="119"/>
      <c r="E277" s="119"/>
      <c r="F277" s="119"/>
      <c r="J277" s="25"/>
      <c r="O277" s="126"/>
    </row>
    <row r="278" spans="4:15" s="15" customFormat="1" ht="12" customHeight="1">
      <c r="D278" s="119"/>
      <c r="E278" s="119"/>
      <c r="F278" s="119"/>
      <c r="J278" s="25"/>
      <c r="O278" s="126"/>
    </row>
    <row r="279" spans="4:15" s="15" customFormat="1" ht="12" customHeight="1">
      <c r="D279" s="119"/>
      <c r="E279" s="119"/>
      <c r="F279" s="119"/>
      <c r="J279" s="25"/>
      <c r="O279" s="126"/>
    </row>
    <row r="280" spans="4:15" s="15" customFormat="1" ht="12" customHeight="1">
      <c r="D280" s="119"/>
      <c r="E280" s="119"/>
      <c r="F280" s="119"/>
      <c r="J280" s="25"/>
      <c r="O280" s="126"/>
    </row>
    <row r="281" spans="4:15" s="15" customFormat="1" ht="12" customHeight="1">
      <c r="D281" s="119"/>
      <c r="E281" s="119"/>
      <c r="F281" s="119"/>
      <c r="J281" s="25"/>
      <c r="O281" s="126"/>
    </row>
    <row r="282" spans="4:15" s="15" customFormat="1" ht="12" customHeight="1">
      <c r="D282" s="119"/>
      <c r="E282" s="119"/>
      <c r="F282" s="119"/>
      <c r="J282" s="25"/>
      <c r="O282" s="126"/>
    </row>
    <row r="283" spans="4:15" s="15" customFormat="1" ht="12" customHeight="1">
      <c r="D283" s="119"/>
      <c r="E283" s="119"/>
      <c r="F283" s="119"/>
      <c r="J283" s="25"/>
      <c r="O283" s="126"/>
    </row>
    <row r="284" spans="4:15" s="15" customFormat="1" ht="12" customHeight="1">
      <c r="D284" s="119"/>
      <c r="E284" s="119"/>
      <c r="F284" s="119"/>
      <c r="J284" s="25"/>
      <c r="O284" s="126"/>
    </row>
    <row r="285" spans="4:15" s="15" customFormat="1" ht="12" customHeight="1">
      <c r="D285" s="119"/>
      <c r="E285" s="119"/>
      <c r="F285" s="119"/>
      <c r="J285" s="25"/>
      <c r="O285" s="126"/>
    </row>
    <row r="286" spans="4:15" s="15" customFormat="1" ht="12" customHeight="1">
      <c r="D286" s="119"/>
      <c r="E286" s="119"/>
      <c r="F286" s="119"/>
      <c r="J286" s="25"/>
      <c r="O286" s="126"/>
    </row>
    <row r="287" spans="4:15" s="15" customFormat="1" ht="12" customHeight="1">
      <c r="D287" s="119"/>
      <c r="E287" s="119"/>
      <c r="F287" s="119"/>
      <c r="J287" s="25"/>
      <c r="O287" s="126"/>
    </row>
    <row r="288" spans="4:15" s="15" customFormat="1" ht="12" customHeight="1">
      <c r="D288" s="119"/>
      <c r="E288" s="119"/>
      <c r="F288" s="119"/>
      <c r="J288" s="25"/>
      <c r="O288" s="126"/>
    </row>
    <row r="289" spans="4:15" s="15" customFormat="1" ht="12" customHeight="1">
      <c r="D289" s="119"/>
      <c r="E289" s="119"/>
      <c r="F289" s="119"/>
      <c r="J289" s="25"/>
      <c r="O289" s="126"/>
    </row>
    <row r="290" spans="4:15" s="15" customFormat="1" ht="12" customHeight="1">
      <c r="D290" s="119"/>
      <c r="E290" s="119"/>
      <c r="F290" s="119"/>
      <c r="J290" s="25"/>
      <c r="O290" s="126"/>
    </row>
    <row r="291" spans="4:15" s="15" customFormat="1" ht="12" customHeight="1">
      <c r="D291" s="119"/>
      <c r="E291" s="119"/>
      <c r="F291" s="119"/>
      <c r="J291" s="25"/>
      <c r="O291" s="126"/>
    </row>
    <row r="292" spans="4:15" s="15" customFormat="1" ht="12" customHeight="1">
      <c r="D292" s="119"/>
      <c r="E292" s="119"/>
      <c r="F292" s="119"/>
      <c r="J292" s="25"/>
      <c r="O292" s="126"/>
    </row>
    <row r="293" spans="4:15" s="15" customFormat="1" ht="12" customHeight="1">
      <c r="D293" s="119"/>
      <c r="E293" s="119"/>
      <c r="F293" s="119"/>
      <c r="J293" s="25"/>
      <c r="O293" s="126"/>
    </row>
    <row r="294" spans="4:15" s="15" customFormat="1" ht="12" customHeight="1">
      <c r="D294" s="119"/>
      <c r="E294" s="119"/>
      <c r="F294" s="119"/>
      <c r="J294" s="25"/>
      <c r="O294" s="126"/>
    </row>
    <row r="295" spans="4:15" s="15" customFormat="1" ht="12" customHeight="1">
      <c r="D295" s="119"/>
      <c r="E295" s="119"/>
      <c r="F295" s="119"/>
      <c r="J295" s="25"/>
      <c r="O295" s="126"/>
    </row>
    <row r="296" spans="4:15" s="15" customFormat="1" ht="12" customHeight="1">
      <c r="D296" s="119"/>
      <c r="E296" s="119"/>
      <c r="F296" s="119"/>
      <c r="J296" s="25"/>
      <c r="O296" s="126"/>
    </row>
    <row r="297" spans="4:15" s="15" customFormat="1" ht="12" customHeight="1">
      <c r="D297" s="119"/>
      <c r="E297" s="119"/>
      <c r="F297" s="119"/>
      <c r="J297" s="25"/>
      <c r="O297" s="126"/>
    </row>
    <row r="298" spans="4:15" s="15" customFormat="1" ht="12" customHeight="1">
      <c r="D298" s="119"/>
      <c r="E298" s="119"/>
      <c r="F298" s="119"/>
      <c r="J298" s="25"/>
      <c r="O298" s="126"/>
    </row>
    <row r="299" spans="4:15" s="15" customFormat="1" ht="12" customHeight="1">
      <c r="D299" s="119"/>
      <c r="E299" s="119"/>
      <c r="F299" s="119"/>
      <c r="J299" s="25"/>
      <c r="O299" s="126"/>
    </row>
    <row r="300" spans="4:15" s="15" customFormat="1" ht="12" customHeight="1">
      <c r="D300" s="119"/>
      <c r="E300" s="119"/>
      <c r="F300" s="119"/>
      <c r="J300" s="25"/>
      <c r="O300" s="126"/>
    </row>
    <row r="301" spans="4:15" s="15" customFormat="1" ht="12" customHeight="1">
      <c r="D301" s="119"/>
      <c r="E301" s="119"/>
      <c r="F301" s="119"/>
      <c r="J301" s="25"/>
      <c r="O301" s="126"/>
    </row>
    <row r="302" spans="4:15" s="15" customFormat="1" ht="12" customHeight="1">
      <c r="D302" s="119"/>
      <c r="E302" s="119"/>
      <c r="F302" s="119"/>
      <c r="J302" s="25"/>
      <c r="O302" s="126"/>
    </row>
    <row r="303" spans="4:15" s="15" customFormat="1" ht="12" customHeight="1">
      <c r="D303" s="119"/>
      <c r="E303" s="119"/>
      <c r="F303" s="119"/>
      <c r="J303" s="25"/>
      <c r="O303" s="126"/>
    </row>
    <row r="304" spans="4:15" s="15" customFormat="1" ht="12" customHeight="1">
      <c r="D304" s="119"/>
      <c r="E304" s="119"/>
      <c r="F304" s="119"/>
      <c r="J304" s="25"/>
      <c r="O304" s="126"/>
    </row>
    <row r="305" spans="4:15" s="15" customFormat="1" ht="12" customHeight="1">
      <c r="D305" s="119"/>
      <c r="E305" s="119"/>
      <c r="F305" s="119"/>
      <c r="J305" s="25"/>
      <c r="O305" s="126"/>
    </row>
    <row r="306" spans="4:15" s="15" customFormat="1" ht="12" customHeight="1">
      <c r="D306" s="119"/>
      <c r="E306" s="119"/>
      <c r="F306" s="119"/>
      <c r="J306" s="25"/>
      <c r="O306" s="126"/>
    </row>
    <row r="307" spans="4:15" s="15" customFormat="1" ht="12" customHeight="1">
      <c r="D307" s="119"/>
      <c r="E307" s="119"/>
      <c r="F307" s="119"/>
      <c r="J307" s="25"/>
      <c r="O307" s="126"/>
    </row>
    <row r="308" spans="4:15" s="15" customFormat="1" ht="12" customHeight="1">
      <c r="D308" s="119"/>
      <c r="E308" s="119"/>
      <c r="F308" s="119"/>
      <c r="J308" s="25"/>
      <c r="O308" s="126"/>
    </row>
    <row r="309" spans="4:15" s="15" customFormat="1" ht="12" customHeight="1">
      <c r="D309" s="119"/>
      <c r="E309" s="119"/>
      <c r="F309" s="119"/>
      <c r="J309" s="25"/>
      <c r="O309" s="126"/>
    </row>
    <row r="310" spans="4:15" s="15" customFormat="1" ht="12" customHeight="1">
      <c r="D310" s="119"/>
      <c r="E310" s="119"/>
      <c r="F310" s="119"/>
      <c r="J310" s="25"/>
      <c r="O310" s="126"/>
    </row>
    <row r="311" spans="4:15" s="15" customFormat="1" ht="12" customHeight="1">
      <c r="D311" s="119"/>
      <c r="E311" s="119"/>
      <c r="F311" s="119"/>
      <c r="J311" s="25"/>
      <c r="O311" s="126"/>
    </row>
    <row r="312" spans="4:15" s="15" customFormat="1" ht="12" customHeight="1">
      <c r="D312" s="119"/>
      <c r="E312" s="119"/>
      <c r="F312" s="119"/>
      <c r="J312" s="25"/>
      <c r="O312" s="126"/>
    </row>
    <row r="313" spans="4:15" s="15" customFormat="1" ht="12" customHeight="1">
      <c r="D313" s="119"/>
      <c r="E313" s="119"/>
      <c r="F313" s="119"/>
      <c r="J313" s="25"/>
      <c r="O313" s="126"/>
    </row>
    <row r="314" spans="4:15" s="15" customFormat="1" ht="12" customHeight="1">
      <c r="D314" s="119"/>
      <c r="E314" s="119"/>
      <c r="F314" s="119"/>
      <c r="J314" s="25"/>
      <c r="O314" s="126"/>
    </row>
    <row r="315" spans="4:15" s="15" customFormat="1" ht="12" customHeight="1">
      <c r="D315" s="119"/>
      <c r="E315" s="119"/>
      <c r="F315" s="119"/>
      <c r="J315" s="25"/>
      <c r="O315" s="126"/>
    </row>
    <row r="316" spans="4:15" s="15" customFormat="1" ht="12" customHeight="1">
      <c r="D316" s="119"/>
      <c r="E316" s="119"/>
      <c r="F316" s="119"/>
      <c r="J316" s="25"/>
      <c r="O316" s="126"/>
    </row>
    <row r="317" spans="4:15" s="15" customFormat="1" ht="12" customHeight="1">
      <c r="D317" s="119"/>
      <c r="E317" s="119"/>
      <c r="F317" s="119"/>
      <c r="J317" s="25"/>
      <c r="O317" s="126"/>
    </row>
    <row r="318" spans="4:15" s="15" customFormat="1" ht="12" customHeight="1">
      <c r="D318" s="119"/>
      <c r="E318" s="119"/>
      <c r="F318" s="119"/>
      <c r="J318" s="25"/>
      <c r="O318" s="126"/>
    </row>
    <row r="319" spans="4:15" s="15" customFormat="1" ht="12" customHeight="1">
      <c r="D319" s="119"/>
      <c r="E319" s="119"/>
      <c r="F319" s="119"/>
      <c r="J319" s="25"/>
      <c r="O319" s="126"/>
    </row>
    <row r="320" spans="4:15" s="15" customFormat="1" ht="12" customHeight="1">
      <c r="D320" s="119"/>
      <c r="E320" s="119"/>
      <c r="F320" s="119"/>
      <c r="J320" s="25"/>
      <c r="O320" s="126"/>
    </row>
    <row r="321" spans="4:15" s="15" customFormat="1" ht="12" customHeight="1">
      <c r="D321" s="119"/>
      <c r="E321" s="119"/>
      <c r="F321" s="119"/>
      <c r="J321" s="25"/>
      <c r="O321" s="126"/>
    </row>
    <row r="322" spans="4:15" s="15" customFormat="1" ht="12" customHeight="1">
      <c r="D322" s="119"/>
      <c r="E322" s="119"/>
      <c r="F322" s="119"/>
      <c r="J322" s="25"/>
      <c r="O322" s="126"/>
    </row>
    <row r="323" spans="4:15" s="15" customFormat="1" ht="12" customHeight="1">
      <c r="D323" s="119"/>
      <c r="E323" s="119"/>
      <c r="F323" s="119"/>
      <c r="J323" s="25"/>
      <c r="O323" s="126"/>
    </row>
    <row r="324" spans="4:15" s="15" customFormat="1" ht="12" customHeight="1">
      <c r="D324" s="119"/>
      <c r="E324" s="119"/>
      <c r="F324" s="119"/>
      <c r="J324" s="25"/>
      <c r="O324" s="126"/>
    </row>
    <row r="325" spans="4:15" s="15" customFormat="1" ht="12" customHeight="1">
      <c r="D325" s="119"/>
      <c r="E325" s="119"/>
      <c r="F325" s="119"/>
      <c r="J325" s="25"/>
      <c r="O325" s="126"/>
    </row>
    <row r="326" spans="4:15" s="15" customFormat="1" ht="12" customHeight="1">
      <c r="D326" s="119"/>
      <c r="E326" s="119"/>
      <c r="F326" s="119"/>
      <c r="J326" s="25"/>
      <c r="O326" s="126"/>
    </row>
    <row r="327" spans="4:15" s="15" customFormat="1" ht="12" customHeight="1">
      <c r="D327" s="119"/>
      <c r="E327" s="119"/>
      <c r="F327" s="119"/>
      <c r="J327" s="25"/>
      <c r="O327" s="126"/>
    </row>
    <row r="328" spans="4:15" s="15" customFormat="1" ht="12" customHeight="1">
      <c r="D328" s="119"/>
      <c r="E328" s="119"/>
      <c r="F328" s="119"/>
      <c r="J328" s="25"/>
      <c r="O328" s="126"/>
    </row>
    <row r="329" spans="4:15" s="15" customFormat="1" ht="12" customHeight="1">
      <c r="D329" s="119"/>
      <c r="E329" s="119"/>
      <c r="F329" s="119"/>
      <c r="J329" s="25"/>
      <c r="O329" s="126"/>
    </row>
    <row r="330" spans="4:15" s="15" customFormat="1" ht="12" customHeight="1">
      <c r="D330" s="119"/>
      <c r="E330" s="119"/>
      <c r="F330" s="119"/>
      <c r="J330" s="25"/>
      <c r="O330" s="126"/>
    </row>
    <row r="331" spans="4:15" s="15" customFormat="1" ht="12" customHeight="1">
      <c r="D331" s="119"/>
      <c r="E331" s="119"/>
      <c r="F331" s="119"/>
      <c r="J331" s="25"/>
      <c r="O331" s="126"/>
    </row>
    <row r="332" spans="4:15" s="15" customFormat="1" ht="12" customHeight="1">
      <c r="D332" s="119"/>
      <c r="E332" s="119"/>
      <c r="F332" s="119"/>
      <c r="J332" s="25"/>
      <c r="O332" s="126"/>
    </row>
    <row r="333" spans="4:15" s="15" customFormat="1" ht="12" customHeight="1">
      <c r="D333" s="119"/>
      <c r="E333" s="119"/>
      <c r="F333" s="119"/>
      <c r="J333" s="25"/>
      <c r="O333" s="126"/>
    </row>
    <row r="334" spans="4:15" s="15" customFormat="1" ht="12" customHeight="1">
      <c r="D334" s="119"/>
      <c r="E334" s="119"/>
      <c r="F334" s="119"/>
      <c r="J334" s="25"/>
      <c r="O334" s="126"/>
    </row>
    <row r="335" spans="4:15" s="15" customFormat="1" ht="12" customHeight="1">
      <c r="D335" s="119"/>
      <c r="E335" s="119"/>
      <c r="F335" s="119"/>
      <c r="J335" s="25"/>
      <c r="O335" s="126"/>
    </row>
    <row r="336" spans="4:15" s="15" customFormat="1" ht="12" customHeight="1">
      <c r="D336" s="119"/>
      <c r="E336" s="119"/>
      <c r="F336" s="119"/>
      <c r="J336" s="25"/>
      <c r="O336" s="126"/>
    </row>
    <row r="337" spans="4:15" s="15" customFormat="1" ht="12" customHeight="1">
      <c r="D337" s="119"/>
      <c r="E337" s="119"/>
      <c r="F337" s="119"/>
      <c r="J337" s="25"/>
      <c r="O337" s="126"/>
    </row>
    <row r="338" spans="4:15" s="15" customFormat="1" ht="12" customHeight="1">
      <c r="D338" s="119"/>
      <c r="E338" s="119"/>
      <c r="F338" s="119"/>
      <c r="J338" s="25"/>
      <c r="O338" s="126"/>
    </row>
    <row r="339" spans="4:15" s="15" customFormat="1" ht="12" customHeight="1">
      <c r="D339" s="119"/>
      <c r="E339" s="119"/>
      <c r="F339" s="119"/>
      <c r="J339" s="25"/>
      <c r="O339" s="126"/>
    </row>
    <row r="340" spans="4:15" s="15" customFormat="1" ht="12" customHeight="1">
      <c r="D340" s="119"/>
      <c r="E340" s="119"/>
      <c r="F340" s="119"/>
      <c r="J340" s="25"/>
      <c r="O340" s="126"/>
    </row>
    <row r="341" spans="4:15" s="15" customFormat="1" ht="12" customHeight="1">
      <c r="D341" s="119"/>
      <c r="E341" s="119"/>
      <c r="F341" s="119"/>
      <c r="J341" s="25"/>
      <c r="O341" s="126"/>
    </row>
    <row r="342" spans="4:15" s="15" customFormat="1" ht="12" customHeight="1">
      <c r="D342" s="119"/>
      <c r="E342" s="119"/>
      <c r="F342" s="119"/>
      <c r="J342" s="25"/>
      <c r="O342" s="126"/>
    </row>
    <row r="343" spans="4:15" s="15" customFormat="1" ht="12" customHeight="1">
      <c r="D343" s="119"/>
      <c r="E343" s="119"/>
      <c r="F343" s="119"/>
      <c r="J343" s="25"/>
      <c r="O343" s="126"/>
    </row>
    <row r="344" spans="4:15" s="15" customFormat="1" ht="12" customHeight="1">
      <c r="D344" s="119"/>
      <c r="E344" s="119"/>
      <c r="F344" s="119"/>
      <c r="J344" s="25"/>
      <c r="O344" s="126"/>
    </row>
    <row r="345" spans="4:15" s="15" customFormat="1" ht="12" customHeight="1">
      <c r="D345" s="119"/>
      <c r="E345" s="119"/>
      <c r="F345" s="119"/>
      <c r="J345" s="25"/>
      <c r="O345" s="126"/>
    </row>
    <row r="346" spans="4:15" s="15" customFormat="1" ht="12" customHeight="1">
      <c r="D346" s="119"/>
      <c r="E346" s="119"/>
      <c r="F346" s="119"/>
      <c r="J346" s="25"/>
      <c r="O346" s="126"/>
    </row>
    <row r="347" spans="4:15" s="15" customFormat="1" ht="12" customHeight="1">
      <c r="D347" s="119"/>
      <c r="E347" s="119"/>
      <c r="F347" s="119"/>
      <c r="J347" s="25"/>
      <c r="O347" s="126"/>
    </row>
    <row r="348" spans="4:15" s="15" customFormat="1" ht="12" customHeight="1">
      <c r="D348" s="119"/>
      <c r="E348" s="119"/>
      <c r="F348" s="119"/>
      <c r="J348" s="25"/>
      <c r="O348" s="126"/>
    </row>
    <row r="349" spans="4:15" s="15" customFormat="1" ht="12" customHeight="1">
      <c r="D349" s="119"/>
      <c r="E349" s="119"/>
      <c r="F349" s="119"/>
      <c r="J349" s="25"/>
      <c r="O349" s="126"/>
    </row>
    <row r="350" spans="4:15" s="15" customFormat="1" ht="12" customHeight="1">
      <c r="D350" s="119"/>
      <c r="E350" s="119"/>
      <c r="F350" s="119"/>
      <c r="J350" s="25"/>
      <c r="O350" s="126"/>
    </row>
    <row r="351" spans="4:15" s="15" customFormat="1" ht="12" customHeight="1">
      <c r="D351" s="119"/>
      <c r="E351" s="119"/>
      <c r="F351" s="119"/>
      <c r="J351" s="25"/>
      <c r="O351" s="126"/>
    </row>
    <row r="352" spans="4:15" s="15" customFormat="1" ht="12" customHeight="1">
      <c r="D352" s="119"/>
      <c r="E352" s="119"/>
      <c r="F352" s="119"/>
      <c r="J352" s="25"/>
      <c r="O352" s="126"/>
    </row>
    <row r="353" spans="4:15" s="15" customFormat="1" ht="12" customHeight="1">
      <c r="D353" s="119"/>
      <c r="E353" s="119"/>
      <c r="F353" s="119"/>
      <c r="J353" s="25"/>
      <c r="O353" s="126"/>
    </row>
    <row r="354" spans="4:15" s="15" customFormat="1" ht="12" customHeight="1">
      <c r="D354" s="119"/>
      <c r="E354" s="119"/>
      <c r="F354" s="119"/>
      <c r="J354" s="25"/>
      <c r="O354" s="126"/>
    </row>
    <row r="355" spans="4:15" s="15" customFormat="1" ht="12" customHeight="1">
      <c r="D355" s="119"/>
      <c r="E355" s="119"/>
      <c r="F355" s="119"/>
      <c r="J355" s="25"/>
      <c r="O355" s="126"/>
    </row>
    <row r="356" spans="4:15" s="15" customFormat="1" ht="12" customHeight="1">
      <c r="D356" s="119"/>
      <c r="E356" s="119"/>
      <c r="F356" s="119"/>
      <c r="J356" s="25"/>
      <c r="O356" s="126"/>
    </row>
    <row r="357" spans="4:15" s="15" customFormat="1" ht="12" customHeight="1">
      <c r="D357" s="119"/>
      <c r="E357" s="119"/>
      <c r="F357" s="119"/>
      <c r="J357" s="25"/>
      <c r="O357" s="126"/>
    </row>
    <row r="358" spans="4:15" s="15" customFormat="1" ht="12" customHeight="1">
      <c r="D358" s="119"/>
      <c r="E358" s="119"/>
      <c r="F358" s="119"/>
      <c r="J358" s="25"/>
      <c r="O358" s="126"/>
    </row>
    <row r="359" spans="4:15" s="15" customFormat="1" ht="12" customHeight="1">
      <c r="D359" s="119"/>
      <c r="E359" s="119"/>
      <c r="F359" s="119"/>
      <c r="J359" s="25"/>
      <c r="O359" s="126"/>
    </row>
    <row r="360" spans="4:15" s="15" customFormat="1" ht="12" customHeight="1">
      <c r="D360" s="119"/>
      <c r="E360" s="119"/>
      <c r="F360" s="119"/>
      <c r="J360" s="25"/>
      <c r="O360" s="126"/>
    </row>
    <row r="361" spans="4:15" s="15" customFormat="1" ht="12" customHeight="1">
      <c r="D361" s="119"/>
      <c r="E361" s="119"/>
      <c r="F361" s="119"/>
      <c r="J361" s="25"/>
      <c r="O361" s="126"/>
    </row>
    <row r="362" spans="4:15" s="15" customFormat="1" ht="12" customHeight="1">
      <c r="D362" s="119"/>
      <c r="E362" s="119"/>
      <c r="F362" s="119"/>
      <c r="J362" s="25"/>
      <c r="O362" s="126"/>
    </row>
    <row r="363" spans="4:15" s="15" customFormat="1" ht="12" customHeight="1">
      <c r="D363" s="119"/>
      <c r="E363" s="119"/>
      <c r="F363" s="119"/>
      <c r="J363" s="25"/>
      <c r="O363" s="126"/>
    </row>
    <row r="364" spans="4:15" s="15" customFormat="1" ht="12" customHeight="1">
      <c r="D364" s="119"/>
      <c r="E364" s="119"/>
      <c r="F364" s="119"/>
      <c r="J364" s="25"/>
      <c r="O364" s="126"/>
    </row>
    <row r="365" spans="4:15" s="15" customFormat="1" ht="12" customHeight="1">
      <c r="D365" s="119"/>
      <c r="E365" s="119"/>
      <c r="F365" s="119"/>
      <c r="J365" s="25"/>
      <c r="O365" s="126"/>
    </row>
    <row r="366" spans="4:15" s="15" customFormat="1" ht="12" customHeight="1">
      <c r="D366" s="119"/>
      <c r="E366" s="119"/>
      <c r="F366" s="119"/>
      <c r="J366" s="25"/>
      <c r="O366" s="126"/>
    </row>
    <row r="367" spans="4:15" s="15" customFormat="1" ht="12" customHeight="1">
      <c r="D367" s="119"/>
      <c r="E367" s="119"/>
      <c r="F367" s="119"/>
      <c r="J367" s="25"/>
      <c r="O367" s="126"/>
    </row>
    <row r="368" spans="4:15" s="15" customFormat="1" ht="12" customHeight="1">
      <c r="D368" s="119"/>
      <c r="E368" s="119"/>
      <c r="F368" s="119"/>
      <c r="J368" s="25"/>
      <c r="O368" s="126"/>
    </row>
    <row r="369" spans="4:15" s="15" customFormat="1" ht="12" customHeight="1">
      <c r="D369" s="119"/>
      <c r="E369" s="119"/>
      <c r="F369" s="119"/>
      <c r="J369" s="25"/>
      <c r="O369" s="126"/>
    </row>
    <row r="370" spans="4:15" s="15" customFormat="1" ht="12" customHeight="1">
      <c r="D370" s="119"/>
      <c r="E370" s="119"/>
      <c r="F370" s="119"/>
      <c r="J370" s="25"/>
      <c r="O370" s="126"/>
    </row>
    <row r="371" spans="4:15" s="15" customFormat="1" ht="12" customHeight="1">
      <c r="D371" s="119"/>
      <c r="E371" s="119"/>
      <c r="F371" s="119"/>
      <c r="J371" s="25"/>
      <c r="O371" s="126"/>
    </row>
    <row r="372" spans="4:15" s="15" customFormat="1" ht="12" customHeight="1">
      <c r="D372" s="119"/>
      <c r="E372" s="119"/>
      <c r="F372" s="119"/>
      <c r="J372" s="25"/>
      <c r="O372" s="126"/>
    </row>
    <row r="373" spans="4:15" s="15" customFormat="1" ht="12" customHeight="1">
      <c r="D373" s="119"/>
      <c r="E373" s="119"/>
      <c r="F373" s="119"/>
      <c r="J373" s="25"/>
      <c r="O373" s="126"/>
    </row>
    <row r="374" spans="4:15" s="15" customFormat="1" ht="12" customHeight="1">
      <c r="D374" s="119"/>
      <c r="E374" s="119"/>
      <c r="F374" s="119"/>
      <c r="J374" s="25"/>
      <c r="O374" s="126"/>
    </row>
    <row r="375" spans="4:15" s="15" customFormat="1" ht="12" customHeight="1">
      <c r="D375" s="119"/>
      <c r="E375" s="119"/>
      <c r="F375" s="119"/>
      <c r="J375" s="25"/>
      <c r="O375" s="126"/>
    </row>
    <row r="376" spans="4:15" s="15" customFormat="1" ht="12" customHeight="1">
      <c r="D376" s="119"/>
      <c r="E376" s="119"/>
      <c r="F376" s="119"/>
      <c r="J376" s="25"/>
      <c r="O376" s="126"/>
    </row>
    <row r="377" spans="4:15" s="15" customFormat="1" ht="12" customHeight="1">
      <c r="D377" s="119"/>
      <c r="E377" s="119"/>
      <c r="F377" s="119"/>
      <c r="J377" s="25"/>
      <c r="O377" s="126"/>
    </row>
    <row r="378" spans="4:15" s="15" customFormat="1" ht="12" customHeight="1">
      <c r="D378" s="119"/>
      <c r="E378" s="119"/>
      <c r="F378" s="119"/>
      <c r="J378" s="25"/>
      <c r="O378" s="126"/>
    </row>
    <row r="379" spans="4:15" s="15" customFormat="1" ht="12" customHeight="1">
      <c r="D379" s="119"/>
      <c r="E379" s="119"/>
      <c r="F379" s="119"/>
      <c r="J379" s="25"/>
      <c r="O379" s="126"/>
    </row>
    <row r="380" spans="4:15" s="15" customFormat="1" ht="12" customHeight="1">
      <c r="D380" s="119"/>
      <c r="E380" s="119"/>
      <c r="F380" s="119"/>
      <c r="J380" s="25"/>
      <c r="O380" s="126"/>
    </row>
    <row r="381" spans="4:15" s="15" customFormat="1" ht="12" customHeight="1">
      <c r="D381" s="119"/>
      <c r="E381" s="119"/>
      <c r="F381" s="119"/>
      <c r="J381" s="25"/>
      <c r="O381" s="126"/>
    </row>
    <row r="382" spans="4:15" s="15" customFormat="1" ht="12" customHeight="1">
      <c r="D382" s="119"/>
      <c r="E382" s="119"/>
      <c r="F382" s="119"/>
      <c r="J382" s="25"/>
      <c r="O382" s="126"/>
    </row>
    <row r="383" spans="4:15" s="15" customFormat="1" ht="12" customHeight="1">
      <c r="D383" s="119"/>
      <c r="E383" s="119"/>
      <c r="F383" s="119"/>
      <c r="J383" s="25"/>
      <c r="O383" s="126"/>
    </row>
    <row r="384" spans="4:15" s="15" customFormat="1" ht="12" customHeight="1">
      <c r="D384" s="119"/>
      <c r="E384" s="119"/>
      <c r="F384" s="119"/>
      <c r="J384" s="25"/>
      <c r="O384" s="126"/>
    </row>
    <row r="385" spans="4:15" s="15" customFormat="1" ht="12" customHeight="1">
      <c r="D385" s="119"/>
      <c r="E385" s="119"/>
      <c r="F385" s="119"/>
      <c r="J385" s="25"/>
      <c r="O385" s="126"/>
    </row>
    <row r="386" spans="4:15" s="15" customFormat="1" ht="12" customHeight="1">
      <c r="D386" s="119"/>
      <c r="E386" s="119"/>
      <c r="F386" s="119"/>
      <c r="J386" s="25"/>
      <c r="O386" s="126"/>
    </row>
    <row r="387" spans="4:15" s="15" customFormat="1" ht="12" customHeight="1">
      <c r="D387" s="119"/>
      <c r="E387" s="119"/>
      <c r="F387" s="119"/>
      <c r="J387" s="25"/>
      <c r="O387" s="126"/>
    </row>
    <row r="388" spans="4:15" s="15" customFormat="1" ht="12" customHeight="1">
      <c r="D388" s="119"/>
      <c r="E388" s="119"/>
      <c r="F388" s="119"/>
      <c r="J388" s="25"/>
      <c r="O388" s="126"/>
    </row>
    <row r="389" spans="4:15" s="15" customFormat="1" ht="12" customHeight="1">
      <c r="D389" s="119"/>
      <c r="E389" s="119"/>
      <c r="F389" s="119"/>
      <c r="J389" s="25"/>
      <c r="O389" s="126"/>
    </row>
    <row r="390" spans="4:15" s="15" customFormat="1" ht="12" customHeight="1">
      <c r="D390" s="119"/>
      <c r="E390" s="119"/>
      <c r="F390" s="119"/>
      <c r="J390" s="25"/>
      <c r="O390" s="126"/>
    </row>
    <row r="391" spans="4:15" s="15" customFormat="1" ht="12" customHeight="1">
      <c r="D391" s="119"/>
      <c r="E391" s="119"/>
      <c r="F391" s="119"/>
      <c r="J391" s="25"/>
      <c r="O391" s="126"/>
    </row>
    <row r="392" spans="4:15" s="15" customFormat="1" ht="12" customHeight="1">
      <c r="D392" s="119"/>
      <c r="E392" s="119"/>
      <c r="F392" s="119"/>
      <c r="J392" s="25"/>
      <c r="O392" s="126"/>
    </row>
    <row r="393" spans="4:15" s="15" customFormat="1" ht="12" customHeight="1">
      <c r="D393" s="119"/>
      <c r="E393" s="119"/>
      <c r="F393" s="119"/>
      <c r="J393" s="25"/>
      <c r="O393" s="126"/>
    </row>
    <row r="394" spans="4:15" s="15" customFormat="1" ht="12" customHeight="1">
      <c r="D394" s="119"/>
      <c r="E394" s="119"/>
      <c r="F394" s="119"/>
      <c r="J394" s="25"/>
      <c r="O394" s="126"/>
    </row>
    <row r="395" spans="4:15" s="15" customFormat="1" ht="12" customHeight="1">
      <c r="D395" s="119"/>
      <c r="E395" s="119"/>
      <c r="F395" s="119"/>
      <c r="J395" s="25"/>
      <c r="O395" s="126"/>
    </row>
    <row r="396" spans="4:15" s="15" customFormat="1" ht="12" customHeight="1">
      <c r="D396" s="119"/>
      <c r="E396" s="119"/>
      <c r="F396" s="119"/>
      <c r="J396" s="25"/>
      <c r="O396" s="126"/>
    </row>
    <row r="397" spans="4:15" s="15" customFormat="1" ht="12" customHeight="1">
      <c r="D397" s="119"/>
      <c r="E397" s="119"/>
      <c r="F397" s="119"/>
      <c r="J397" s="25"/>
      <c r="O397" s="126"/>
    </row>
    <row r="398" spans="4:15" s="15" customFormat="1" ht="12" customHeight="1">
      <c r="D398" s="119"/>
      <c r="E398" s="119"/>
      <c r="F398" s="119"/>
      <c r="J398" s="25"/>
      <c r="O398" s="126"/>
    </row>
    <row r="399" spans="4:15" s="15" customFormat="1" ht="12" customHeight="1">
      <c r="D399" s="119"/>
      <c r="E399" s="119"/>
      <c r="F399" s="119"/>
      <c r="J399" s="25"/>
      <c r="O399" s="126"/>
    </row>
    <row r="400" spans="4:15" s="15" customFormat="1" ht="12" customHeight="1">
      <c r="D400" s="119"/>
      <c r="E400" s="119"/>
      <c r="F400" s="119"/>
      <c r="J400" s="25"/>
      <c r="O400" s="126"/>
    </row>
    <row r="401" spans="4:15" s="15" customFormat="1" ht="12" customHeight="1">
      <c r="D401" s="119"/>
      <c r="E401" s="119"/>
      <c r="F401" s="119"/>
      <c r="J401" s="25"/>
      <c r="O401" s="126"/>
    </row>
    <row r="402" spans="4:15" s="15" customFormat="1" ht="12" customHeight="1">
      <c r="D402" s="119"/>
      <c r="E402" s="119"/>
      <c r="F402" s="119"/>
      <c r="J402" s="25"/>
      <c r="O402" s="126"/>
    </row>
    <row r="403" spans="4:15" s="15" customFormat="1" ht="12" customHeight="1">
      <c r="D403" s="119"/>
      <c r="E403" s="119"/>
      <c r="F403" s="119"/>
      <c r="J403" s="25"/>
      <c r="O403" s="126"/>
    </row>
    <row r="404" spans="4:15" s="15" customFormat="1" ht="12" customHeight="1">
      <c r="D404" s="119"/>
      <c r="E404" s="119"/>
      <c r="F404" s="119"/>
      <c r="J404" s="25"/>
      <c r="O404" s="126"/>
    </row>
    <row r="405" spans="4:15" s="15" customFormat="1" ht="12" customHeight="1">
      <c r="D405" s="119"/>
      <c r="E405" s="119"/>
      <c r="F405" s="119"/>
      <c r="J405" s="25"/>
      <c r="O405" s="126"/>
    </row>
    <row r="406" spans="4:15" s="15" customFormat="1" ht="12" customHeight="1">
      <c r="D406" s="119"/>
      <c r="E406" s="119"/>
      <c r="F406" s="119"/>
      <c r="J406" s="25"/>
      <c r="O406" s="126"/>
    </row>
    <row r="407" spans="4:15" s="15" customFormat="1" ht="12" customHeight="1">
      <c r="D407" s="119"/>
      <c r="E407" s="119"/>
      <c r="F407" s="119"/>
      <c r="J407" s="25"/>
      <c r="O407" s="126"/>
    </row>
    <row r="408" spans="4:15" s="15" customFormat="1" ht="12" customHeight="1">
      <c r="D408" s="119"/>
      <c r="E408" s="119"/>
      <c r="F408" s="119"/>
      <c r="J408" s="25"/>
      <c r="O408" s="126"/>
    </row>
    <row r="409" spans="4:15" s="15" customFormat="1" ht="12" customHeight="1">
      <c r="D409" s="119"/>
      <c r="E409" s="119"/>
      <c r="F409" s="119"/>
      <c r="J409" s="25"/>
      <c r="O409" s="126"/>
    </row>
    <row r="410" spans="4:15" s="15" customFormat="1" ht="12" customHeight="1">
      <c r="D410" s="119"/>
      <c r="E410" s="119"/>
      <c r="F410" s="119"/>
      <c r="J410" s="25"/>
      <c r="O410" s="126"/>
    </row>
    <row r="411" spans="4:15" s="15" customFormat="1" ht="12" customHeight="1">
      <c r="D411" s="119"/>
      <c r="E411" s="119"/>
      <c r="F411" s="119"/>
      <c r="J411" s="25"/>
      <c r="O411" s="126"/>
    </row>
    <row r="412" spans="4:15" s="15" customFormat="1" ht="12" customHeight="1">
      <c r="D412" s="119"/>
      <c r="E412" s="119"/>
      <c r="F412" s="119"/>
      <c r="J412" s="25"/>
      <c r="O412" s="126"/>
    </row>
    <row r="413" spans="4:15" s="15" customFormat="1" ht="12" customHeight="1">
      <c r="D413" s="119"/>
      <c r="E413" s="119"/>
      <c r="F413" s="119"/>
      <c r="J413" s="25"/>
      <c r="O413" s="126"/>
    </row>
    <row r="414" spans="4:15" s="15" customFormat="1" ht="12" customHeight="1">
      <c r="D414" s="119"/>
      <c r="E414" s="119"/>
      <c r="F414" s="119"/>
      <c r="J414" s="25"/>
      <c r="O414" s="126"/>
    </row>
    <row r="415" spans="4:15" s="15" customFormat="1" ht="12" customHeight="1">
      <c r="D415" s="119"/>
      <c r="E415" s="119"/>
      <c r="F415" s="119"/>
      <c r="J415" s="25"/>
      <c r="O415" s="126"/>
    </row>
    <row r="416" spans="4:15" s="15" customFormat="1" ht="12" customHeight="1">
      <c r="D416" s="119"/>
      <c r="E416" s="119"/>
      <c r="F416" s="119"/>
      <c r="J416" s="25"/>
      <c r="O416" s="126"/>
    </row>
    <row r="417" spans="4:15" s="15" customFormat="1" ht="12" customHeight="1">
      <c r="D417" s="119"/>
      <c r="E417" s="119"/>
      <c r="F417" s="119"/>
      <c r="J417" s="25"/>
      <c r="O417" s="126"/>
    </row>
    <row r="418" spans="4:15" s="15" customFormat="1" ht="12" customHeight="1">
      <c r="D418" s="119"/>
      <c r="E418" s="119"/>
      <c r="F418" s="119"/>
      <c r="J418" s="25"/>
      <c r="O418" s="126"/>
    </row>
    <row r="419" spans="4:15" s="15" customFormat="1" ht="12" customHeight="1">
      <c r="D419" s="119"/>
      <c r="E419" s="119"/>
      <c r="F419" s="119"/>
      <c r="J419" s="25"/>
      <c r="O419" s="126"/>
    </row>
    <row r="420" spans="4:15" s="15" customFormat="1" ht="12" customHeight="1">
      <c r="D420" s="119"/>
      <c r="E420" s="119"/>
      <c r="F420" s="119"/>
      <c r="J420" s="25"/>
      <c r="O420" s="126"/>
    </row>
    <row r="421" spans="4:15" s="15" customFormat="1" ht="12" customHeight="1">
      <c r="D421" s="119"/>
      <c r="E421" s="119"/>
      <c r="F421" s="119"/>
      <c r="J421" s="25"/>
      <c r="O421" s="126"/>
    </row>
    <row r="422" spans="4:15" s="15" customFormat="1" ht="12" customHeight="1">
      <c r="D422" s="119"/>
      <c r="E422" s="119"/>
      <c r="F422" s="119"/>
      <c r="J422" s="25"/>
      <c r="O422" s="126"/>
    </row>
    <row r="423" spans="4:15" s="15" customFormat="1" ht="12" customHeight="1">
      <c r="D423" s="119"/>
      <c r="E423" s="119"/>
      <c r="F423" s="119"/>
      <c r="J423" s="25"/>
      <c r="O423" s="126"/>
    </row>
    <row r="424" spans="4:15" s="15" customFormat="1" ht="12" customHeight="1">
      <c r="D424" s="119"/>
      <c r="E424" s="119"/>
      <c r="F424" s="119"/>
      <c r="J424" s="25"/>
      <c r="O424" s="126"/>
    </row>
    <row r="425" spans="4:15" s="15" customFormat="1" ht="12" customHeight="1">
      <c r="D425" s="119"/>
      <c r="E425" s="119"/>
      <c r="F425" s="119"/>
      <c r="J425" s="25"/>
      <c r="O425" s="126"/>
    </row>
    <row r="426" spans="4:15" s="15" customFormat="1" ht="12" customHeight="1">
      <c r="D426" s="119"/>
      <c r="E426" s="119"/>
      <c r="F426" s="119"/>
      <c r="J426" s="25"/>
      <c r="O426" s="126"/>
    </row>
    <row r="427" spans="4:15" s="15" customFormat="1" ht="12" customHeight="1">
      <c r="D427" s="119"/>
      <c r="E427" s="119"/>
      <c r="F427" s="119"/>
      <c r="J427" s="25"/>
      <c r="O427" s="126"/>
    </row>
    <row r="428" spans="4:15" s="15" customFormat="1" ht="12" customHeight="1">
      <c r="D428" s="119"/>
      <c r="E428" s="119"/>
      <c r="F428" s="119"/>
      <c r="J428" s="25"/>
      <c r="O428" s="126"/>
    </row>
    <row r="429" spans="4:15" s="15" customFormat="1" ht="12" customHeight="1">
      <c r="D429" s="119"/>
      <c r="E429" s="119"/>
      <c r="F429" s="119"/>
      <c r="J429" s="25"/>
      <c r="O429" s="126"/>
    </row>
    <row r="430" spans="4:15" s="15" customFormat="1" ht="12" customHeight="1">
      <c r="D430" s="119"/>
      <c r="E430" s="119"/>
      <c r="F430" s="119"/>
      <c r="J430" s="25"/>
      <c r="O430" s="126"/>
    </row>
    <row r="431" spans="4:15" s="15" customFormat="1" ht="12" customHeight="1">
      <c r="D431" s="119"/>
      <c r="E431" s="119"/>
      <c r="F431" s="119"/>
      <c r="J431" s="25"/>
      <c r="O431" s="126"/>
    </row>
    <row r="432" spans="4:15" s="15" customFormat="1" ht="12" customHeight="1">
      <c r="D432" s="119"/>
      <c r="E432" s="119"/>
      <c r="F432" s="119"/>
      <c r="J432" s="25"/>
      <c r="O432" s="126"/>
    </row>
    <row r="433" spans="4:15" s="15" customFormat="1" ht="12" customHeight="1">
      <c r="D433" s="119"/>
      <c r="E433" s="119"/>
      <c r="F433" s="119"/>
      <c r="J433" s="25"/>
      <c r="O433" s="126"/>
    </row>
    <row r="434" spans="4:15" s="15" customFormat="1" ht="12" customHeight="1">
      <c r="D434" s="119"/>
      <c r="E434" s="119"/>
      <c r="F434" s="119"/>
      <c r="J434" s="25"/>
      <c r="O434" s="126"/>
    </row>
    <row r="435" spans="4:15" s="15" customFormat="1" ht="12" customHeight="1">
      <c r="D435" s="119"/>
      <c r="E435" s="119"/>
      <c r="F435" s="119"/>
      <c r="J435" s="25"/>
      <c r="O435" s="126"/>
    </row>
    <row r="436" spans="4:15" s="15" customFormat="1" ht="12" customHeight="1">
      <c r="D436" s="119"/>
      <c r="E436" s="119"/>
      <c r="F436" s="119"/>
      <c r="J436" s="25"/>
      <c r="O436" s="126"/>
    </row>
    <row r="437" spans="4:15" s="15" customFormat="1" ht="12" customHeight="1">
      <c r="D437" s="119"/>
      <c r="E437" s="119"/>
      <c r="F437" s="119"/>
      <c r="J437" s="25"/>
      <c r="O437" s="126"/>
    </row>
    <row r="438" spans="4:15" s="15" customFormat="1" ht="12" customHeight="1">
      <c r="D438" s="119"/>
      <c r="E438" s="119"/>
      <c r="F438" s="119"/>
      <c r="J438" s="25"/>
      <c r="O438" s="126"/>
    </row>
    <row r="439" spans="4:15" s="15" customFormat="1" ht="12" customHeight="1">
      <c r="D439" s="119"/>
      <c r="E439" s="119"/>
      <c r="F439" s="119"/>
      <c r="J439" s="25"/>
      <c r="O439" s="126"/>
    </row>
    <row r="440" spans="4:15" s="15" customFormat="1" ht="12" customHeight="1">
      <c r="D440" s="119"/>
      <c r="E440" s="119"/>
      <c r="F440" s="119"/>
      <c r="J440" s="25"/>
      <c r="O440" s="126"/>
    </row>
    <row r="441" spans="4:15" s="15" customFormat="1" ht="12" customHeight="1">
      <c r="D441" s="119"/>
      <c r="E441" s="119"/>
      <c r="F441" s="119"/>
      <c r="J441" s="25"/>
      <c r="O441" s="126"/>
    </row>
    <row r="442" spans="4:15" s="15" customFormat="1" ht="12" customHeight="1">
      <c r="D442" s="119"/>
      <c r="E442" s="119"/>
      <c r="F442" s="119"/>
      <c r="J442" s="25"/>
      <c r="O442" s="126"/>
    </row>
    <row r="443" spans="4:15" s="15" customFormat="1" ht="12" customHeight="1">
      <c r="D443" s="119"/>
      <c r="E443" s="119"/>
      <c r="F443" s="119"/>
      <c r="J443" s="25"/>
      <c r="O443" s="126"/>
    </row>
    <row r="444" spans="4:15" s="15" customFormat="1" ht="12" customHeight="1">
      <c r="D444" s="119"/>
      <c r="E444" s="119"/>
      <c r="F444" s="119"/>
      <c r="J444" s="25"/>
      <c r="O444" s="126"/>
    </row>
    <row r="445" spans="4:15" s="15" customFormat="1" ht="12" customHeight="1">
      <c r="D445" s="119"/>
      <c r="E445" s="119"/>
      <c r="F445" s="119"/>
      <c r="J445" s="25"/>
      <c r="O445" s="126"/>
    </row>
    <row r="446" spans="4:15" s="15" customFormat="1" ht="12" customHeight="1">
      <c r="D446" s="119"/>
      <c r="E446" s="119"/>
      <c r="F446" s="119"/>
      <c r="J446" s="25"/>
      <c r="O446" s="126"/>
    </row>
    <row r="447" spans="4:15" s="15" customFormat="1" ht="12" customHeight="1">
      <c r="D447" s="119"/>
      <c r="E447" s="119"/>
      <c r="F447" s="119"/>
      <c r="J447" s="25"/>
      <c r="O447" s="126"/>
    </row>
    <row r="448" spans="4:15" s="15" customFormat="1" ht="12" customHeight="1">
      <c r="D448" s="119"/>
      <c r="E448" s="119"/>
      <c r="F448" s="119"/>
      <c r="J448" s="25"/>
      <c r="O448" s="126"/>
    </row>
    <row r="449" spans="4:15" s="15" customFormat="1" ht="12" customHeight="1">
      <c r="D449" s="119"/>
      <c r="E449" s="119"/>
      <c r="F449" s="119"/>
      <c r="J449" s="25"/>
      <c r="O449" s="126"/>
    </row>
    <row r="450" spans="4:15" s="15" customFormat="1" ht="12" customHeight="1">
      <c r="D450" s="119"/>
      <c r="E450" s="119"/>
      <c r="F450" s="119"/>
      <c r="J450" s="25"/>
      <c r="O450" s="126"/>
    </row>
    <row r="451" spans="4:15" s="15" customFormat="1" ht="12" customHeight="1">
      <c r="D451" s="119"/>
      <c r="E451" s="119"/>
      <c r="F451" s="119"/>
      <c r="J451" s="25"/>
      <c r="O451" s="126"/>
    </row>
    <row r="452" spans="4:15" s="15" customFormat="1" ht="12" customHeight="1">
      <c r="D452" s="119"/>
      <c r="E452" s="119"/>
      <c r="F452" s="119"/>
      <c r="J452" s="25"/>
      <c r="O452" s="126"/>
    </row>
    <row r="453" spans="4:15" s="15" customFormat="1" ht="12" customHeight="1">
      <c r="D453" s="119"/>
      <c r="E453" s="119"/>
      <c r="F453" s="119"/>
      <c r="J453" s="25"/>
      <c r="O453" s="126"/>
    </row>
    <row r="454" spans="4:15" s="15" customFormat="1" ht="12" customHeight="1">
      <c r="D454" s="119"/>
      <c r="E454" s="119"/>
      <c r="F454" s="119"/>
      <c r="J454" s="25"/>
      <c r="O454" s="126"/>
    </row>
    <row r="455" spans="4:15" s="15" customFormat="1" ht="12" customHeight="1">
      <c r="D455" s="119"/>
      <c r="E455" s="119"/>
      <c r="F455" s="119"/>
      <c r="J455" s="25"/>
      <c r="O455" s="126"/>
    </row>
    <row r="456" spans="4:15" s="15" customFormat="1" ht="12" customHeight="1">
      <c r="D456" s="119"/>
      <c r="E456" s="119"/>
      <c r="F456" s="119"/>
      <c r="J456" s="25"/>
      <c r="O456" s="126"/>
    </row>
    <row r="457" spans="4:15" s="15" customFormat="1" ht="12" customHeight="1">
      <c r="D457" s="119"/>
      <c r="E457" s="119"/>
      <c r="F457" s="119"/>
      <c r="J457" s="25"/>
      <c r="O457" s="126"/>
    </row>
    <row r="458" spans="4:15" s="15" customFormat="1" ht="12" customHeight="1">
      <c r="D458" s="119"/>
      <c r="E458" s="119"/>
      <c r="F458" s="119"/>
      <c r="J458" s="25"/>
      <c r="O458" s="126"/>
    </row>
    <row r="459" spans="4:15" s="15" customFormat="1" ht="12" customHeight="1">
      <c r="D459" s="119"/>
      <c r="E459" s="119"/>
      <c r="F459" s="119"/>
      <c r="J459" s="25"/>
      <c r="O459" s="126"/>
    </row>
    <row r="460" spans="4:15" s="15" customFormat="1" ht="12" customHeight="1">
      <c r="D460" s="119"/>
      <c r="E460" s="119"/>
      <c r="F460" s="119"/>
      <c r="J460" s="25"/>
      <c r="O460" s="126"/>
    </row>
    <row r="461" spans="4:15" s="15" customFormat="1" ht="12" customHeight="1">
      <c r="D461" s="119"/>
      <c r="E461" s="119"/>
      <c r="F461" s="119"/>
      <c r="J461" s="25"/>
      <c r="O461" s="126"/>
    </row>
    <row r="462" spans="4:15" s="15" customFormat="1" ht="12" customHeight="1">
      <c r="D462" s="119"/>
      <c r="E462" s="119"/>
      <c r="F462" s="119"/>
      <c r="J462" s="25"/>
      <c r="O462" s="126"/>
    </row>
    <row r="463" spans="4:15" s="15" customFormat="1" ht="12" customHeight="1">
      <c r="D463" s="119"/>
      <c r="E463" s="119"/>
      <c r="F463" s="119"/>
      <c r="J463" s="25"/>
      <c r="O463" s="126"/>
    </row>
    <row r="464" spans="4:15" s="15" customFormat="1" ht="12" customHeight="1">
      <c r="D464" s="119"/>
      <c r="E464" s="119"/>
      <c r="F464" s="119"/>
      <c r="J464" s="25"/>
      <c r="O464" s="126"/>
    </row>
    <row r="465" spans="4:15" s="15" customFormat="1" ht="12" customHeight="1">
      <c r="D465" s="119"/>
      <c r="E465" s="119"/>
      <c r="F465" s="119"/>
      <c r="J465" s="25"/>
      <c r="O465" s="126"/>
    </row>
    <row r="466" spans="4:15" s="15" customFormat="1" ht="12" customHeight="1">
      <c r="D466" s="119"/>
      <c r="E466" s="119"/>
      <c r="F466" s="119"/>
      <c r="J466" s="25"/>
      <c r="O466" s="126"/>
    </row>
    <row r="467" spans="4:15" s="15" customFormat="1" ht="12" customHeight="1">
      <c r="D467" s="119"/>
      <c r="E467" s="119"/>
      <c r="F467" s="119"/>
      <c r="J467" s="25"/>
      <c r="O467" s="126"/>
    </row>
    <row r="468" spans="4:15" s="15" customFormat="1" ht="12" customHeight="1">
      <c r="D468" s="119"/>
      <c r="E468" s="119"/>
      <c r="F468" s="119"/>
      <c r="J468" s="25"/>
      <c r="O468" s="126"/>
    </row>
    <row r="469" spans="4:15" s="15" customFormat="1" ht="12" customHeight="1">
      <c r="D469" s="119"/>
      <c r="E469" s="119"/>
      <c r="F469" s="119"/>
      <c r="J469" s="25"/>
      <c r="O469" s="126"/>
    </row>
    <row r="470" spans="4:15" s="15" customFormat="1" ht="12" customHeight="1">
      <c r="D470" s="119"/>
      <c r="E470" s="119"/>
      <c r="F470" s="119"/>
      <c r="J470" s="25"/>
      <c r="O470" s="126"/>
    </row>
    <row r="471" spans="4:15" s="15" customFormat="1" ht="12" customHeight="1">
      <c r="D471" s="119"/>
      <c r="E471" s="119"/>
      <c r="F471" s="119"/>
      <c r="J471" s="25"/>
      <c r="O471" s="126"/>
    </row>
    <row r="472" spans="4:15" s="15" customFormat="1" ht="12" customHeight="1">
      <c r="D472" s="119"/>
      <c r="E472" s="119"/>
      <c r="F472" s="119"/>
      <c r="J472" s="25"/>
      <c r="O472" s="126"/>
    </row>
    <row r="473" spans="4:15" s="15" customFormat="1" ht="12" customHeight="1">
      <c r="D473" s="119"/>
      <c r="E473" s="119"/>
      <c r="F473" s="119"/>
      <c r="J473" s="25"/>
      <c r="O473" s="126"/>
    </row>
    <row r="474" spans="4:15" s="15" customFormat="1" ht="12" customHeight="1">
      <c r="D474" s="119"/>
      <c r="E474" s="119"/>
      <c r="F474" s="119"/>
      <c r="J474" s="25"/>
      <c r="O474" s="126"/>
    </row>
    <row r="475" spans="4:15" s="15" customFormat="1" ht="12" customHeight="1">
      <c r="D475" s="119"/>
      <c r="E475" s="119"/>
      <c r="F475" s="119"/>
      <c r="J475" s="25"/>
      <c r="O475" s="126"/>
    </row>
    <row r="476" spans="4:15" s="15" customFormat="1" ht="12" customHeight="1">
      <c r="D476" s="119"/>
      <c r="E476" s="119"/>
      <c r="F476" s="119"/>
      <c r="J476" s="25"/>
      <c r="O476" s="126"/>
    </row>
    <row r="477" spans="4:15" s="15" customFormat="1" ht="12" customHeight="1">
      <c r="D477" s="119"/>
      <c r="E477" s="119"/>
      <c r="F477" s="119"/>
      <c r="J477" s="25"/>
      <c r="O477" s="126"/>
    </row>
    <row r="478" spans="4:15" s="15" customFormat="1" ht="12" customHeight="1">
      <c r="D478" s="119"/>
      <c r="E478" s="119"/>
      <c r="F478" s="119"/>
      <c r="J478" s="25"/>
      <c r="O478" s="126"/>
    </row>
    <row r="479" spans="4:15" s="15" customFormat="1" ht="12" customHeight="1">
      <c r="D479" s="119"/>
      <c r="E479" s="119"/>
      <c r="F479" s="119"/>
      <c r="J479" s="25"/>
      <c r="O479" s="126"/>
    </row>
    <row r="480" spans="4:15" s="15" customFormat="1" ht="12" customHeight="1">
      <c r="D480" s="119"/>
      <c r="E480" s="119"/>
      <c r="F480" s="119"/>
      <c r="J480" s="25"/>
      <c r="O480" s="126"/>
    </row>
    <row r="481" spans="4:15" s="15" customFormat="1" ht="12" customHeight="1">
      <c r="D481" s="119"/>
      <c r="E481" s="119"/>
      <c r="F481" s="119"/>
      <c r="J481" s="25"/>
      <c r="O481" s="126"/>
    </row>
    <row r="482" spans="4:15" s="15" customFormat="1" ht="12" customHeight="1">
      <c r="D482" s="119"/>
      <c r="E482" s="119"/>
      <c r="F482" s="119"/>
      <c r="J482" s="25"/>
      <c r="O482" s="126"/>
    </row>
    <row r="483" spans="4:15" s="15" customFormat="1" ht="12" customHeight="1">
      <c r="D483" s="119"/>
      <c r="E483" s="119"/>
      <c r="F483" s="119"/>
      <c r="J483" s="25"/>
      <c r="O483" s="126"/>
    </row>
    <row r="484" spans="4:15" s="15" customFormat="1" ht="12" customHeight="1">
      <c r="D484" s="119"/>
      <c r="E484" s="119"/>
      <c r="F484" s="119"/>
      <c r="J484" s="25"/>
      <c r="O484" s="126"/>
    </row>
    <row r="485" spans="4:15" s="15" customFormat="1" ht="12" customHeight="1">
      <c r="D485" s="119"/>
      <c r="E485" s="119"/>
      <c r="F485" s="119"/>
      <c r="J485" s="25"/>
      <c r="O485" s="126"/>
    </row>
    <row r="486" spans="4:15" s="15" customFormat="1" ht="12" customHeight="1">
      <c r="D486" s="119"/>
      <c r="E486" s="119"/>
      <c r="F486" s="119"/>
      <c r="J486" s="25"/>
      <c r="O486" s="126"/>
    </row>
    <row r="487" spans="4:15" s="15" customFormat="1" ht="12" customHeight="1">
      <c r="D487" s="119"/>
      <c r="E487" s="119"/>
      <c r="F487" s="119"/>
      <c r="J487" s="25"/>
      <c r="O487" s="126"/>
    </row>
    <row r="488" spans="4:15" s="15" customFormat="1" ht="12" customHeight="1">
      <c r="D488" s="119"/>
      <c r="E488" s="119"/>
      <c r="F488" s="119"/>
      <c r="J488" s="25"/>
      <c r="O488" s="126"/>
    </row>
    <row r="489" spans="4:15" s="15" customFormat="1" ht="12" customHeight="1">
      <c r="D489" s="119"/>
      <c r="E489" s="119"/>
      <c r="F489" s="119"/>
      <c r="J489" s="25"/>
      <c r="O489" s="126"/>
    </row>
    <row r="490" spans="4:15" s="15" customFormat="1" ht="12" customHeight="1">
      <c r="D490" s="119"/>
      <c r="E490" s="119"/>
      <c r="F490" s="119"/>
      <c r="J490" s="25"/>
      <c r="O490" s="126"/>
    </row>
    <row r="491" spans="4:15" s="15" customFormat="1" ht="12" customHeight="1">
      <c r="D491" s="119"/>
      <c r="E491" s="119"/>
      <c r="F491" s="119"/>
      <c r="J491" s="25"/>
      <c r="O491" s="126"/>
    </row>
    <row r="492" spans="4:15" s="15" customFormat="1" ht="12" customHeight="1">
      <c r="D492" s="119"/>
      <c r="E492" s="119"/>
      <c r="F492" s="119"/>
      <c r="J492" s="25"/>
      <c r="O492" s="126"/>
    </row>
    <row r="493" spans="4:15" s="15" customFormat="1" ht="12" customHeight="1">
      <c r="D493" s="119"/>
      <c r="E493" s="119"/>
      <c r="F493" s="119"/>
      <c r="J493" s="25"/>
      <c r="O493" s="126"/>
    </row>
    <row r="494" spans="4:15" s="15" customFormat="1" ht="12" customHeight="1">
      <c r="D494" s="119"/>
      <c r="E494" s="119"/>
      <c r="F494" s="119"/>
      <c r="J494" s="25"/>
      <c r="O494" s="126"/>
    </row>
    <row r="495" spans="4:15" s="15" customFormat="1" ht="12" customHeight="1">
      <c r="D495" s="119"/>
      <c r="E495" s="119"/>
      <c r="F495" s="119"/>
      <c r="J495" s="25"/>
      <c r="O495" s="126"/>
    </row>
    <row r="496" spans="4:15" s="15" customFormat="1" ht="12" customHeight="1">
      <c r="D496" s="119"/>
      <c r="E496" s="119"/>
      <c r="F496" s="119"/>
      <c r="J496" s="25"/>
      <c r="O496" s="126"/>
    </row>
    <row r="497" spans="4:15" s="15" customFormat="1" ht="12" customHeight="1">
      <c r="D497" s="119"/>
      <c r="E497" s="119"/>
      <c r="F497" s="119"/>
      <c r="J497" s="25"/>
      <c r="O497" s="126"/>
    </row>
    <row r="498" spans="4:15" s="15" customFormat="1" ht="12" customHeight="1">
      <c r="D498" s="119"/>
      <c r="E498" s="119"/>
      <c r="F498" s="119"/>
      <c r="J498" s="25"/>
      <c r="O498" s="126"/>
    </row>
    <row r="499" spans="4:15" s="15" customFormat="1" ht="12" customHeight="1">
      <c r="D499" s="119"/>
      <c r="E499" s="119"/>
      <c r="F499" s="119"/>
      <c r="J499" s="25"/>
      <c r="O499" s="126"/>
    </row>
    <row r="500" spans="4:15" s="15" customFormat="1" ht="12" customHeight="1">
      <c r="D500" s="119"/>
      <c r="E500" s="119"/>
      <c r="F500" s="119"/>
      <c r="J500" s="25"/>
      <c r="O500" s="126"/>
    </row>
    <row r="501" spans="4:15" s="15" customFormat="1" ht="12" customHeight="1">
      <c r="D501" s="119"/>
      <c r="E501" s="119"/>
      <c r="F501" s="119"/>
      <c r="J501" s="25"/>
      <c r="O501" s="126"/>
    </row>
    <row r="502" spans="4:15" s="15" customFormat="1" ht="12" customHeight="1">
      <c r="D502" s="119"/>
      <c r="E502" s="119"/>
      <c r="F502" s="119"/>
      <c r="J502" s="25"/>
      <c r="O502" s="126"/>
    </row>
    <row r="503" spans="4:15" s="15" customFormat="1" ht="12" customHeight="1">
      <c r="D503" s="119"/>
      <c r="E503" s="119"/>
      <c r="F503" s="119"/>
      <c r="J503" s="25"/>
      <c r="O503" s="126"/>
    </row>
    <row r="504" spans="4:15" s="15" customFormat="1" ht="12" customHeight="1">
      <c r="D504" s="119"/>
      <c r="E504" s="119"/>
      <c r="F504" s="119"/>
      <c r="J504" s="25"/>
      <c r="O504" s="126"/>
    </row>
    <row r="505" spans="4:15" s="15" customFormat="1" ht="12" customHeight="1">
      <c r="D505" s="119"/>
      <c r="E505" s="119"/>
      <c r="F505" s="119"/>
      <c r="J505" s="25"/>
      <c r="O505" s="126"/>
    </row>
    <row r="506" spans="4:15" s="15" customFormat="1" ht="12" customHeight="1">
      <c r="D506" s="119"/>
      <c r="E506" s="119"/>
      <c r="F506" s="119"/>
      <c r="J506" s="25"/>
      <c r="O506" s="126"/>
    </row>
    <row r="507" spans="4:15" s="15" customFormat="1" ht="12" customHeight="1">
      <c r="D507" s="119"/>
      <c r="E507" s="119"/>
      <c r="F507" s="119"/>
      <c r="J507" s="25"/>
      <c r="O507" s="126"/>
    </row>
    <row r="508" spans="4:15" s="15" customFormat="1" ht="12" customHeight="1">
      <c r="D508" s="119"/>
      <c r="E508" s="119"/>
      <c r="F508" s="119"/>
      <c r="J508" s="25"/>
      <c r="O508" s="126"/>
    </row>
    <row r="509" spans="4:15" s="15" customFormat="1" ht="12" customHeight="1">
      <c r="D509" s="119"/>
      <c r="E509" s="119"/>
      <c r="F509" s="119"/>
      <c r="J509" s="25"/>
      <c r="O509" s="126"/>
    </row>
    <row r="510" spans="4:15" s="15" customFormat="1" ht="12" customHeight="1">
      <c r="D510" s="119"/>
      <c r="E510" s="119"/>
      <c r="F510" s="119"/>
      <c r="J510" s="25"/>
      <c r="O510" s="126"/>
    </row>
    <row r="511" spans="4:15" s="15" customFormat="1" ht="12" customHeight="1">
      <c r="D511" s="119"/>
      <c r="E511" s="119"/>
      <c r="F511" s="119"/>
      <c r="J511" s="25"/>
      <c r="O511" s="126"/>
    </row>
    <row r="512" spans="4:15" s="15" customFormat="1" ht="12" customHeight="1">
      <c r="D512" s="119"/>
      <c r="E512" s="119"/>
      <c r="F512" s="119"/>
      <c r="J512" s="25"/>
      <c r="O512" s="126"/>
    </row>
    <row r="513" spans="4:15" s="15" customFormat="1" ht="12" customHeight="1">
      <c r="D513" s="119"/>
      <c r="E513" s="119"/>
      <c r="F513" s="119"/>
      <c r="J513" s="25"/>
      <c r="O513" s="126"/>
    </row>
    <row r="514" spans="4:15" s="15" customFormat="1" ht="12" customHeight="1">
      <c r="D514" s="119"/>
      <c r="E514" s="119"/>
      <c r="F514" s="119"/>
      <c r="J514" s="25"/>
      <c r="O514" s="126"/>
    </row>
    <row r="515" spans="4:15" s="15" customFormat="1" ht="12" customHeight="1">
      <c r="D515" s="119"/>
      <c r="E515" s="119"/>
      <c r="F515" s="119"/>
      <c r="J515" s="25"/>
      <c r="O515" s="126"/>
    </row>
    <row r="516" spans="4:15" s="15" customFormat="1" ht="12" customHeight="1">
      <c r="D516" s="119"/>
      <c r="E516" s="119"/>
      <c r="F516" s="119"/>
      <c r="J516" s="25"/>
      <c r="O516" s="126"/>
    </row>
    <row r="517" spans="4:15" s="15" customFormat="1" ht="12" customHeight="1">
      <c r="D517" s="119"/>
      <c r="E517" s="119"/>
      <c r="F517" s="119"/>
      <c r="J517" s="25"/>
      <c r="O517" s="126"/>
    </row>
    <row r="518" spans="4:15" s="15" customFormat="1" ht="12" customHeight="1">
      <c r="D518" s="119"/>
      <c r="E518" s="119"/>
      <c r="F518" s="119"/>
      <c r="J518" s="25"/>
      <c r="O518" s="126"/>
    </row>
    <row r="519" spans="4:15" s="15" customFormat="1" ht="12" customHeight="1">
      <c r="D519" s="119"/>
      <c r="E519" s="119"/>
      <c r="F519" s="119"/>
      <c r="J519" s="25"/>
      <c r="O519" s="126"/>
    </row>
    <row r="520" spans="4:15" s="15" customFormat="1" ht="12" customHeight="1">
      <c r="D520" s="119"/>
      <c r="E520" s="119"/>
      <c r="F520" s="119"/>
      <c r="J520" s="25"/>
      <c r="O520" s="126"/>
    </row>
    <row r="521" spans="4:15" s="15" customFormat="1" ht="12" customHeight="1">
      <c r="D521" s="119"/>
      <c r="E521" s="119"/>
      <c r="F521" s="119"/>
      <c r="J521" s="25"/>
      <c r="O521" s="126"/>
    </row>
    <row r="522" spans="4:15" s="15" customFormat="1" ht="12" customHeight="1">
      <c r="D522" s="119"/>
      <c r="E522" s="119"/>
      <c r="F522" s="119"/>
      <c r="J522" s="25"/>
      <c r="O522" s="126"/>
    </row>
    <row r="523" spans="4:15" s="15" customFormat="1" ht="12" customHeight="1">
      <c r="D523" s="119"/>
      <c r="E523" s="119"/>
      <c r="F523" s="119"/>
      <c r="J523" s="25"/>
      <c r="O523" s="126"/>
    </row>
    <row r="524" spans="4:15" s="15" customFormat="1" ht="12" customHeight="1">
      <c r="D524" s="119"/>
      <c r="E524" s="119"/>
      <c r="F524" s="119"/>
      <c r="J524" s="25"/>
      <c r="O524" s="126"/>
    </row>
    <row r="525" spans="4:15" s="15" customFormat="1" ht="12" customHeight="1">
      <c r="D525" s="119"/>
      <c r="E525" s="119"/>
      <c r="F525" s="119"/>
      <c r="J525" s="25"/>
      <c r="O525" s="126"/>
    </row>
    <row r="526" spans="4:15" s="15" customFormat="1" ht="12" customHeight="1">
      <c r="D526" s="119"/>
      <c r="E526" s="119"/>
      <c r="F526" s="119"/>
      <c r="J526" s="25"/>
      <c r="O526" s="126"/>
    </row>
    <row r="527" spans="4:15" s="15" customFormat="1" ht="12" customHeight="1">
      <c r="D527" s="119"/>
      <c r="E527" s="119"/>
      <c r="F527" s="119"/>
      <c r="J527" s="25"/>
      <c r="O527" s="126"/>
    </row>
    <row r="528" spans="4:15" s="15" customFormat="1" ht="12" customHeight="1">
      <c r="D528" s="119"/>
      <c r="E528" s="119"/>
      <c r="F528" s="119"/>
      <c r="J528" s="25"/>
      <c r="O528" s="126"/>
    </row>
    <row r="529" spans="4:15" s="15" customFormat="1" ht="12" customHeight="1">
      <c r="D529" s="119"/>
      <c r="E529" s="119"/>
      <c r="F529" s="119"/>
      <c r="J529" s="25"/>
      <c r="O529" s="126"/>
    </row>
    <row r="530" spans="4:15" s="15" customFormat="1" ht="12" customHeight="1">
      <c r="D530" s="119"/>
      <c r="E530" s="119"/>
      <c r="F530" s="119"/>
      <c r="J530" s="25"/>
      <c r="O530" s="126"/>
    </row>
    <row r="531" spans="4:15" s="15" customFormat="1" ht="12" customHeight="1">
      <c r="D531" s="119"/>
      <c r="E531" s="119"/>
      <c r="F531" s="119"/>
      <c r="J531" s="25"/>
      <c r="O531" s="126"/>
    </row>
    <row r="532" spans="4:15" s="15" customFormat="1" ht="12" customHeight="1">
      <c r="D532" s="119"/>
      <c r="E532" s="119"/>
      <c r="F532" s="119"/>
      <c r="J532" s="25"/>
      <c r="O532" s="126"/>
    </row>
    <row r="533" spans="4:15" s="15" customFormat="1" ht="12" customHeight="1">
      <c r="D533" s="119"/>
      <c r="E533" s="119"/>
      <c r="F533" s="119"/>
      <c r="J533" s="25"/>
      <c r="O533" s="126"/>
    </row>
    <row r="534" spans="4:15" s="15" customFormat="1" ht="12" customHeight="1">
      <c r="D534" s="119"/>
      <c r="E534" s="119"/>
      <c r="F534" s="119"/>
      <c r="J534" s="25"/>
      <c r="O534" s="126"/>
    </row>
    <row r="535" spans="4:15" s="15" customFormat="1" ht="12" customHeight="1">
      <c r="D535" s="119"/>
      <c r="E535" s="119"/>
      <c r="F535" s="119"/>
      <c r="J535" s="25"/>
      <c r="O535" s="126"/>
    </row>
    <row r="536" spans="4:15" s="15" customFormat="1" ht="12" customHeight="1">
      <c r="D536" s="119"/>
      <c r="E536" s="119"/>
      <c r="F536" s="119"/>
      <c r="J536" s="25"/>
      <c r="O536" s="126"/>
    </row>
    <row r="537" spans="4:15" s="15" customFormat="1" ht="12" customHeight="1">
      <c r="D537" s="119"/>
      <c r="E537" s="119"/>
      <c r="F537" s="119"/>
      <c r="J537" s="25"/>
      <c r="O537" s="126"/>
    </row>
    <row r="538" spans="4:15" s="15" customFormat="1" ht="12" customHeight="1">
      <c r="D538" s="119"/>
      <c r="E538" s="119"/>
      <c r="F538" s="119"/>
      <c r="J538" s="25"/>
      <c r="O538" s="126"/>
    </row>
    <row r="539" spans="4:15" s="15" customFormat="1" ht="12" customHeight="1">
      <c r="D539" s="119"/>
      <c r="E539" s="119"/>
      <c r="F539" s="119"/>
      <c r="J539" s="25"/>
      <c r="O539" s="126"/>
    </row>
    <row r="540" spans="4:15" s="15" customFormat="1" ht="12" customHeight="1">
      <c r="D540" s="119"/>
      <c r="E540" s="119"/>
      <c r="F540" s="119"/>
      <c r="J540" s="25"/>
      <c r="O540" s="126"/>
    </row>
    <row r="541" spans="4:15" s="15" customFormat="1" ht="12" customHeight="1">
      <c r="D541" s="119"/>
      <c r="E541" s="119"/>
      <c r="F541" s="119"/>
      <c r="J541" s="25"/>
      <c r="O541" s="126"/>
    </row>
    <row r="542" spans="4:15" s="15" customFormat="1" ht="12" customHeight="1">
      <c r="D542" s="119"/>
      <c r="E542" s="119"/>
      <c r="F542" s="119"/>
      <c r="J542" s="25"/>
      <c r="O542" s="126"/>
    </row>
    <row r="543" spans="4:15" s="15" customFormat="1" ht="12" customHeight="1">
      <c r="D543" s="119"/>
      <c r="E543" s="119"/>
      <c r="F543" s="119"/>
      <c r="J543" s="25"/>
      <c r="O543" s="126"/>
    </row>
    <row r="544" spans="4:15" s="15" customFormat="1" ht="12" customHeight="1">
      <c r="D544" s="119"/>
      <c r="E544" s="119"/>
      <c r="F544" s="119"/>
      <c r="J544" s="25"/>
      <c r="O544" s="126"/>
    </row>
    <row r="545" spans="4:15" s="15" customFormat="1" ht="12" customHeight="1">
      <c r="D545" s="119"/>
      <c r="E545" s="119"/>
      <c r="F545" s="119"/>
      <c r="J545" s="25"/>
      <c r="O545" s="126"/>
    </row>
    <row r="546" spans="4:15" s="15" customFormat="1" ht="12" customHeight="1">
      <c r="D546" s="119"/>
      <c r="E546" s="119"/>
      <c r="F546" s="119"/>
      <c r="J546" s="25"/>
      <c r="O546" s="126"/>
    </row>
    <row r="547" spans="4:15" s="15" customFormat="1" ht="12" customHeight="1">
      <c r="D547" s="119"/>
      <c r="E547" s="119"/>
      <c r="F547" s="119"/>
      <c r="J547" s="25"/>
      <c r="O547" s="126"/>
    </row>
    <row r="548" spans="4:15" s="15" customFormat="1" ht="12" customHeight="1">
      <c r="D548" s="119"/>
      <c r="E548" s="119"/>
      <c r="F548" s="119"/>
      <c r="J548" s="25"/>
      <c r="O548" s="126"/>
    </row>
    <row r="549" spans="4:15" s="15" customFormat="1" ht="12" customHeight="1">
      <c r="D549" s="119"/>
      <c r="E549" s="119"/>
      <c r="F549" s="119"/>
      <c r="J549" s="25"/>
      <c r="O549" s="126"/>
    </row>
    <row r="550" spans="4:15" s="15" customFormat="1" ht="12" customHeight="1">
      <c r="D550" s="119"/>
      <c r="E550" s="119"/>
      <c r="F550" s="119"/>
      <c r="J550" s="25"/>
      <c r="O550" s="126"/>
    </row>
    <row r="551" spans="4:15" s="15" customFormat="1" ht="12" customHeight="1">
      <c r="D551" s="119"/>
      <c r="E551" s="119"/>
      <c r="F551" s="119"/>
      <c r="J551" s="25"/>
      <c r="O551" s="126"/>
    </row>
    <row r="552" spans="4:15" s="15" customFormat="1" ht="12" customHeight="1">
      <c r="D552" s="119"/>
      <c r="E552" s="119"/>
      <c r="F552" s="119"/>
      <c r="J552" s="25"/>
      <c r="O552" s="126"/>
    </row>
    <row r="553" spans="4:15" s="15" customFormat="1" ht="12" customHeight="1">
      <c r="D553" s="119"/>
      <c r="E553" s="119"/>
      <c r="F553" s="119"/>
      <c r="J553" s="25"/>
      <c r="O553" s="126"/>
    </row>
    <row r="554" spans="4:15" s="15" customFormat="1" ht="12" customHeight="1">
      <c r="D554" s="119"/>
      <c r="E554" s="119"/>
      <c r="F554" s="119"/>
      <c r="J554" s="25"/>
      <c r="O554" s="126"/>
    </row>
    <row r="555" spans="4:15" s="15" customFormat="1" ht="12" customHeight="1">
      <c r="D555" s="119"/>
      <c r="E555" s="119"/>
      <c r="F555" s="119"/>
      <c r="J555" s="25"/>
      <c r="O555" s="126"/>
    </row>
    <row r="556" spans="4:15" s="15" customFormat="1" ht="12" customHeight="1">
      <c r="D556" s="119"/>
      <c r="E556" s="119"/>
      <c r="F556" s="119"/>
      <c r="J556" s="25"/>
      <c r="O556" s="126"/>
    </row>
    <row r="557" spans="4:15" s="15" customFormat="1" ht="12" customHeight="1">
      <c r="D557" s="119"/>
      <c r="E557" s="119"/>
      <c r="F557" s="119"/>
      <c r="J557" s="25"/>
      <c r="O557" s="126"/>
    </row>
    <row r="558" spans="4:15" s="15" customFormat="1" ht="12" customHeight="1">
      <c r="D558" s="119"/>
      <c r="E558" s="119"/>
      <c r="F558" s="119"/>
      <c r="J558" s="25"/>
      <c r="O558" s="126"/>
    </row>
    <row r="559" spans="4:15" s="15" customFormat="1" ht="12" customHeight="1">
      <c r="D559" s="119"/>
      <c r="E559" s="119"/>
      <c r="F559" s="119"/>
      <c r="J559" s="25"/>
      <c r="O559" s="126"/>
    </row>
    <row r="560" spans="4:15" s="15" customFormat="1" ht="12" customHeight="1">
      <c r="D560" s="119"/>
      <c r="E560" s="119"/>
      <c r="F560" s="119"/>
      <c r="J560" s="25"/>
      <c r="O560" s="126"/>
    </row>
    <row r="561" spans="4:15" s="15" customFormat="1" ht="12" customHeight="1">
      <c r="D561" s="119"/>
      <c r="E561" s="119"/>
      <c r="F561" s="119"/>
      <c r="J561" s="25"/>
      <c r="O561" s="126"/>
    </row>
    <row r="562" spans="4:15" s="15" customFormat="1" ht="12" customHeight="1">
      <c r="D562" s="119"/>
      <c r="E562" s="119"/>
      <c r="F562" s="119"/>
      <c r="J562" s="25"/>
      <c r="O562" s="126"/>
    </row>
    <row r="563" spans="4:15" s="15" customFormat="1" ht="12" customHeight="1">
      <c r="D563" s="119"/>
      <c r="E563" s="119"/>
      <c r="F563" s="119"/>
      <c r="J563" s="25"/>
      <c r="O563" s="126"/>
    </row>
    <row r="564" spans="4:15" s="15" customFormat="1" ht="12" customHeight="1">
      <c r="D564" s="119"/>
      <c r="E564" s="119"/>
      <c r="F564" s="119"/>
      <c r="J564" s="25"/>
      <c r="O564" s="126"/>
    </row>
    <row r="565" spans="4:15" s="15" customFormat="1" ht="12" customHeight="1">
      <c r="D565" s="119"/>
      <c r="E565" s="119"/>
      <c r="F565" s="119"/>
      <c r="J565" s="25"/>
      <c r="O565" s="126"/>
    </row>
    <row r="566" spans="4:15" s="15" customFormat="1" ht="12" customHeight="1">
      <c r="D566" s="119"/>
      <c r="E566" s="119"/>
      <c r="F566" s="119"/>
      <c r="J566" s="25"/>
      <c r="O566" s="126"/>
    </row>
    <row r="567" spans="4:15" s="15" customFormat="1" ht="12" customHeight="1">
      <c r="D567" s="119"/>
      <c r="E567" s="119"/>
      <c r="F567" s="119"/>
      <c r="J567" s="25"/>
      <c r="O567" s="126"/>
    </row>
    <row r="568" spans="4:15" s="15" customFormat="1" ht="12" customHeight="1">
      <c r="D568" s="119"/>
      <c r="E568" s="119"/>
      <c r="F568" s="119"/>
      <c r="J568" s="25"/>
      <c r="O568" s="126"/>
    </row>
    <row r="569" spans="4:15" s="15" customFormat="1" ht="12" customHeight="1">
      <c r="D569" s="119"/>
      <c r="E569" s="119"/>
      <c r="F569" s="119"/>
      <c r="J569" s="25"/>
      <c r="O569" s="126"/>
    </row>
    <row r="570" spans="4:15" s="15" customFormat="1" ht="12" customHeight="1">
      <c r="D570" s="119"/>
      <c r="E570" s="119"/>
      <c r="F570" s="119"/>
      <c r="J570" s="25"/>
      <c r="O570" s="126"/>
    </row>
    <row r="571" spans="4:15" s="15" customFormat="1" ht="12" customHeight="1">
      <c r="D571" s="119"/>
      <c r="E571" s="119"/>
      <c r="F571" s="119"/>
      <c r="J571" s="25"/>
      <c r="O571" s="126"/>
    </row>
    <row r="572" spans="4:15" s="15" customFormat="1" ht="12" customHeight="1">
      <c r="D572" s="119"/>
      <c r="E572" s="119"/>
      <c r="F572" s="119"/>
      <c r="J572" s="25"/>
      <c r="O572" s="126"/>
    </row>
    <row r="573" spans="4:15" s="15" customFormat="1" ht="12" customHeight="1">
      <c r="D573" s="119"/>
      <c r="E573" s="119"/>
      <c r="F573" s="119"/>
      <c r="J573" s="25"/>
      <c r="O573" s="126"/>
    </row>
    <row r="574" spans="4:15" s="15" customFormat="1" ht="12" customHeight="1">
      <c r="D574" s="119"/>
      <c r="E574" s="119"/>
      <c r="F574" s="119"/>
      <c r="J574" s="25"/>
      <c r="O574" s="126"/>
    </row>
    <row r="575" spans="4:15" s="15" customFormat="1" ht="12" customHeight="1">
      <c r="D575" s="119"/>
      <c r="E575" s="119"/>
      <c r="F575" s="119"/>
      <c r="J575" s="25"/>
      <c r="O575" s="126"/>
    </row>
    <row r="576" spans="4:15" s="15" customFormat="1" ht="12" customHeight="1">
      <c r="D576" s="119"/>
      <c r="E576" s="119"/>
      <c r="F576" s="119"/>
      <c r="J576" s="25"/>
      <c r="O576" s="126"/>
    </row>
    <row r="577" spans="4:15" s="15" customFormat="1" ht="12" customHeight="1">
      <c r="D577" s="119"/>
      <c r="E577" s="119"/>
      <c r="F577" s="119"/>
      <c r="J577" s="25"/>
      <c r="O577" s="126"/>
    </row>
    <row r="578" spans="4:15" s="15" customFormat="1" ht="12" customHeight="1">
      <c r="D578" s="119"/>
      <c r="E578" s="119"/>
      <c r="F578" s="119"/>
      <c r="J578" s="25"/>
      <c r="O578" s="126"/>
    </row>
    <row r="579" spans="4:15" s="15" customFormat="1" ht="12" customHeight="1">
      <c r="D579" s="119"/>
      <c r="E579" s="119"/>
      <c r="F579" s="119"/>
      <c r="J579" s="25"/>
      <c r="O579" s="126"/>
    </row>
    <row r="580" spans="4:15" s="15" customFormat="1" ht="12" customHeight="1">
      <c r="D580" s="119"/>
      <c r="E580" s="119"/>
      <c r="F580" s="119"/>
      <c r="J580" s="25"/>
      <c r="O580" s="126"/>
    </row>
    <row r="581" spans="4:15" s="15" customFormat="1" ht="12" customHeight="1">
      <c r="D581" s="119"/>
      <c r="E581" s="119"/>
      <c r="F581" s="119"/>
      <c r="J581" s="25"/>
      <c r="O581" s="126"/>
    </row>
    <row r="582" spans="4:15" s="15" customFormat="1" ht="12" customHeight="1">
      <c r="D582" s="119"/>
      <c r="E582" s="119"/>
      <c r="F582" s="119"/>
      <c r="J582" s="25"/>
      <c r="O582" s="126"/>
    </row>
    <row r="583" spans="4:15" s="15" customFormat="1" ht="12" customHeight="1">
      <c r="D583" s="119"/>
      <c r="E583" s="119"/>
      <c r="F583" s="119"/>
      <c r="J583" s="25"/>
      <c r="O583" s="126"/>
    </row>
    <row r="584" spans="4:15" s="15" customFormat="1" ht="12" customHeight="1">
      <c r="D584" s="119"/>
      <c r="E584" s="119"/>
      <c r="F584" s="119"/>
      <c r="J584" s="25"/>
      <c r="O584" s="126"/>
    </row>
    <row r="585" spans="4:15" s="15" customFormat="1" ht="12" customHeight="1">
      <c r="D585" s="119"/>
      <c r="E585" s="119"/>
      <c r="F585" s="119"/>
      <c r="J585" s="25"/>
      <c r="O585" s="126"/>
    </row>
    <row r="586" spans="4:15" s="15" customFormat="1" ht="12" customHeight="1">
      <c r="D586" s="119"/>
      <c r="E586" s="119"/>
      <c r="F586" s="119"/>
      <c r="J586" s="25"/>
      <c r="O586" s="126"/>
    </row>
    <row r="587" spans="4:15" s="15" customFormat="1" ht="12" customHeight="1">
      <c r="D587" s="119"/>
      <c r="E587" s="119"/>
      <c r="F587" s="119"/>
      <c r="J587" s="25"/>
      <c r="O587" s="126"/>
    </row>
    <row r="588" spans="4:15" s="15" customFormat="1" ht="12" customHeight="1">
      <c r="D588" s="119"/>
      <c r="E588" s="119"/>
      <c r="F588" s="119"/>
      <c r="J588" s="25"/>
      <c r="O588" s="126"/>
    </row>
    <row r="589" spans="4:15" s="15" customFormat="1" ht="12" customHeight="1">
      <c r="D589" s="119"/>
      <c r="E589" s="119"/>
      <c r="F589" s="119"/>
      <c r="J589" s="25"/>
      <c r="O589" s="126"/>
    </row>
    <row r="590" spans="4:15" s="15" customFormat="1" ht="12" customHeight="1">
      <c r="D590" s="119"/>
      <c r="E590" s="119"/>
      <c r="F590" s="119"/>
      <c r="J590" s="25"/>
      <c r="O590" s="126"/>
    </row>
    <row r="591" spans="4:15" s="15" customFormat="1" ht="12" customHeight="1">
      <c r="D591" s="119"/>
      <c r="E591" s="119"/>
      <c r="F591" s="119"/>
      <c r="J591" s="25"/>
      <c r="O591" s="126"/>
    </row>
    <row r="592" spans="4:15" s="15" customFormat="1" ht="12" customHeight="1">
      <c r="D592" s="119"/>
      <c r="E592" s="119"/>
      <c r="F592" s="119"/>
      <c r="J592" s="25"/>
      <c r="O592" s="126"/>
    </row>
    <row r="593" spans="4:15" s="15" customFormat="1" ht="12" customHeight="1">
      <c r="D593" s="119"/>
      <c r="E593" s="119"/>
      <c r="F593" s="119"/>
      <c r="J593" s="25"/>
      <c r="O593" s="126"/>
    </row>
    <row r="594" spans="4:15" s="15" customFormat="1" ht="12" customHeight="1">
      <c r="D594" s="119"/>
      <c r="E594" s="119"/>
      <c r="F594" s="119"/>
      <c r="J594" s="25"/>
      <c r="O594" s="126"/>
    </row>
    <row r="595" spans="4:15" s="15" customFormat="1" ht="12" customHeight="1">
      <c r="D595" s="119"/>
      <c r="E595" s="119"/>
      <c r="F595" s="119"/>
      <c r="J595" s="25"/>
      <c r="O595" s="126"/>
    </row>
    <row r="596" spans="4:15" s="15" customFormat="1" ht="12" customHeight="1">
      <c r="D596" s="119"/>
      <c r="E596" s="119"/>
      <c r="F596" s="119"/>
      <c r="J596" s="25"/>
      <c r="O596" s="126"/>
    </row>
    <row r="597" spans="4:15" s="15" customFormat="1" ht="12" customHeight="1">
      <c r="D597" s="119"/>
      <c r="E597" s="119"/>
      <c r="F597" s="119"/>
      <c r="J597" s="25"/>
      <c r="O597" s="126"/>
    </row>
    <row r="598" spans="4:15" s="15" customFormat="1" ht="12" customHeight="1">
      <c r="D598" s="119"/>
      <c r="E598" s="119"/>
      <c r="F598" s="119"/>
      <c r="J598" s="25"/>
      <c r="O598" s="126"/>
    </row>
    <row r="599" spans="4:15" s="15" customFormat="1" ht="12" customHeight="1">
      <c r="D599" s="119"/>
      <c r="E599" s="119"/>
      <c r="F599" s="119"/>
      <c r="J599" s="25"/>
      <c r="O599" s="126"/>
    </row>
    <row r="600" spans="4:15" s="15" customFormat="1" ht="12" customHeight="1">
      <c r="D600" s="119"/>
      <c r="E600" s="119"/>
      <c r="F600" s="119"/>
      <c r="J600" s="25"/>
      <c r="O600" s="126"/>
    </row>
    <row r="601" spans="4:15" s="15" customFormat="1" ht="12" customHeight="1">
      <c r="D601" s="119"/>
      <c r="E601" s="119"/>
      <c r="F601" s="119"/>
      <c r="J601" s="25"/>
      <c r="O601" s="126"/>
    </row>
    <row r="602" spans="4:15" s="15" customFormat="1" ht="12" customHeight="1">
      <c r="D602" s="119"/>
      <c r="E602" s="119"/>
      <c r="F602" s="119"/>
      <c r="J602" s="25"/>
      <c r="O602" s="126"/>
    </row>
    <row r="603" spans="4:15" s="15" customFormat="1" ht="12" customHeight="1">
      <c r="D603" s="119"/>
      <c r="E603" s="119"/>
      <c r="F603" s="119"/>
      <c r="J603" s="25"/>
      <c r="O603" s="126"/>
    </row>
    <row r="604" spans="4:15" s="15" customFormat="1" ht="12" customHeight="1">
      <c r="D604" s="119"/>
      <c r="E604" s="119"/>
      <c r="F604" s="119"/>
      <c r="J604" s="25"/>
      <c r="O604" s="126"/>
    </row>
    <row r="605" spans="4:15" s="15" customFormat="1" ht="12" customHeight="1">
      <c r="D605" s="119"/>
      <c r="E605" s="119"/>
      <c r="F605" s="119"/>
      <c r="J605" s="25"/>
      <c r="O605" s="126"/>
    </row>
    <row r="606" spans="4:15" s="15" customFormat="1" ht="12" customHeight="1">
      <c r="D606" s="119"/>
      <c r="E606" s="119"/>
      <c r="F606" s="119"/>
      <c r="J606" s="25"/>
      <c r="O606" s="126"/>
    </row>
    <row r="607" spans="4:15" s="15" customFormat="1" ht="12" customHeight="1">
      <c r="D607" s="119"/>
      <c r="E607" s="119"/>
      <c r="F607" s="119"/>
      <c r="J607" s="25"/>
      <c r="O607" s="126"/>
    </row>
    <row r="608" spans="4:15" s="15" customFormat="1" ht="12" customHeight="1">
      <c r="D608" s="119"/>
      <c r="E608" s="119"/>
      <c r="F608" s="119"/>
      <c r="J608" s="25"/>
      <c r="O608" s="126"/>
    </row>
    <row r="609" spans="4:15" s="15" customFormat="1" ht="12" customHeight="1">
      <c r="D609" s="119"/>
      <c r="E609" s="119"/>
      <c r="F609" s="119"/>
      <c r="J609" s="25"/>
      <c r="O609" s="126"/>
    </row>
    <row r="610" spans="4:15" s="15" customFormat="1" ht="12" customHeight="1">
      <c r="D610" s="119"/>
      <c r="E610" s="119"/>
      <c r="F610" s="119"/>
      <c r="J610" s="25"/>
      <c r="O610" s="126"/>
    </row>
    <row r="611" spans="4:15" s="15" customFormat="1" ht="12" customHeight="1">
      <c r="D611" s="119"/>
      <c r="E611" s="119"/>
      <c r="F611" s="119"/>
      <c r="J611" s="25"/>
      <c r="O611" s="126"/>
    </row>
    <row r="612" spans="4:15" s="15" customFormat="1" ht="12" customHeight="1">
      <c r="D612" s="119"/>
      <c r="E612" s="119"/>
      <c r="F612" s="119"/>
      <c r="J612" s="25"/>
      <c r="O612" s="126"/>
    </row>
    <row r="613" spans="4:15" s="15" customFormat="1" ht="12" customHeight="1">
      <c r="D613" s="119"/>
      <c r="E613" s="119"/>
      <c r="F613" s="119"/>
      <c r="J613" s="25"/>
      <c r="O613" s="126"/>
    </row>
    <row r="614" spans="4:15" s="15" customFormat="1" ht="12" customHeight="1">
      <c r="D614" s="119"/>
      <c r="E614" s="119"/>
      <c r="F614" s="119"/>
      <c r="J614" s="25"/>
      <c r="O614" s="126"/>
    </row>
    <row r="615" spans="4:15" s="15" customFormat="1" ht="12" customHeight="1">
      <c r="D615" s="119"/>
      <c r="E615" s="119"/>
      <c r="F615" s="119"/>
      <c r="J615" s="25"/>
      <c r="O615" s="126"/>
    </row>
    <row r="616" spans="4:15" s="15" customFormat="1" ht="12" customHeight="1">
      <c r="D616" s="119"/>
      <c r="E616" s="119"/>
      <c r="F616" s="119"/>
      <c r="J616" s="25"/>
      <c r="O616" s="126"/>
    </row>
    <row r="617" spans="4:15" s="15" customFormat="1" ht="12" customHeight="1">
      <c r="D617" s="119"/>
      <c r="E617" s="119"/>
      <c r="F617" s="119"/>
      <c r="J617" s="25"/>
      <c r="O617" s="126"/>
    </row>
    <row r="618" spans="4:15" s="15" customFormat="1" ht="12" customHeight="1">
      <c r="D618" s="119"/>
      <c r="E618" s="119"/>
      <c r="F618" s="119"/>
      <c r="J618" s="25"/>
      <c r="O618" s="126"/>
    </row>
    <row r="619" spans="4:15" s="15" customFormat="1" ht="12" customHeight="1">
      <c r="D619" s="119"/>
      <c r="E619" s="119"/>
      <c r="F619" s="119"/>
      <c r="J619" s="25"/>
      <c r="O619" s="126"/>
    </row>
    <row r="620" spans="4:15" s="15" customFormat="1" ht="12" customHeight="1">
      <c r="D620" s="119"/>
      <c r="E620" s="119"/>
      <c r="F620" s="119"/>
      <c r="J620" s="25"/>
      <c r="O620" s="126"/>
    </row>
    <row r="621" spans="4:15" s="15" customFormat="1" ht="12" customHeight="1">
      <c r="D621" s="119"/>
      <c r="E621" s="119"/>
      <c r="F621" s="119"/>
      <c r="J621" s="25"/>
      <c r="O621" s="126"/>
    </row>
    <row r="622" spans="4:15" s="15" customFormat="1" ht="12" customHeight="1">
      <c r="D622" s="119"/>
      <c r="E622" s="119"/>
      <c r="F622" s="119"/>
      <c r="J622" s="25"/>
      <c r="O622" s="126"/>
    </row>
    <row r="623" spans="4:15" s="15" customFormat="1" ht="12" customHeight="1">
      <c r="D623" s="119"/>
      <c r="E623" s="119"/>
      <c r="F623" s="119"/>
      <c r="J623" s="25"/>
      <c r="O623" s="126"/>
    </row>
    <row r="624" spans="4:15" s="15" customFormat="1" ht="12" customHeight="1">
      <c r="D624" s="119"/>
      <c r="E624" s="119"/>
      <c r="F624" s="119"/>
      <c r="J624" s="25"/>
      <c r="O624" s="126"/>
    </row>
    <row r="625" spans="4:15" s="15" customFormat="1" ht="12" customHeight="1">
      <c r="D625" s="119"/>
      <c r="E625" s="119"/>
      <c r="F625" s="119"/>
      <c r="J625" s="25"/>
      <c r="O625" s="126"/>
    </row>
    <row r="626" spans="4:15" s="15" customFormat="1" ht="12" customHeight="1">
      <c r="D626" s="119"/>
      <c r="E626" s="119"/>
      <c r="F626" s="119"/>
      <c r="J626" s="25"/>
      <c r="O626" s="126"/>
    </row>
    <row r="627" spans="4:15" s="15" customFormat="1" ht="12" customHeight="1">
      <c r="D627" s="119"/>
      <c r="E627" s="119"/>
      <c r="F627" s="119"/>
      <c r="J627" s="25"/>
      <c r="O627" s="126"/>
    </row>
    <row r="628" spans="4:15" s="15" customFormat="1" ht="12" customHeight="1">
      <c r="D628" s="119"/>
      <c r="E628" s="119"/>
      <c r="F628" s="119"/>
      <c r="J628" s="25"/>
      <c r="O628" s="126"/>
    </row>
    <row r="629" spans="4:15" s="15" customFormat="1" ht="12" customHeight="1">
      <c r="D629" s="119"/>
      <c r="E629" s="119"/>
      <c r="F629" s="119"/>
      <c r="J629" s="25"/>
      <c r="O629" s="126"/>
    </row>
    <row r="630" spans="4:15" s="15" customFormat="1" ht="12" customHeight="1">
      <c r="D630" s="119"/>
      <c r="E630" s="119"/>
      <c r="F630" s="119"/>
      <c r="J630" s="25"/>
      <c r="O630" s="126"/>
    </row>
    <row r="631" spans="4:15" s="15" customFormat="1" ht="12" customHeight="1">
      <c r="D631" s="119"/>
      <c r="E631" s="119"/>
      <c r="F631" s="119"/>
      <c r="J631" s="25"/>
      <c r="O631" s="126"/>
    </row>
    <row r="632" spans="4:15" s="15" customFormat="1" ht="12" customHeight="1">
      <c r="D632" s="119"/>
      <c r="E632" s="119"/>
      <c r="F632" s="119"/>
      <c r="J632" s="25"/>
      <c r="O632" s="126"/>
    </row>
    <row r="633" spans="4:15" s="15" customFormat="1" ht="12" customHeight="1">
      <c r="D633" s="119"/>
      <c r="E633" s="119"/>
      <c r="F633" s="119"/>
      <c r="J633" s="25"/>
      <c r="O633" s="126"/>
    </row>
    <row r="634" spans="4:15" s="15" customFormat="1" ht="12" customHeight="1">
      <c r="D634" s="119"/>
      <c r="E634" s="119"/>
      <c r="F634" s="119"/>
      <c r="J634" s="25"/>
      <c r="O634" s="126"/>
    </row>
    <row r="635" spans="4:15" s="15" customFormat="1" ht="12" customHeight="1">
      <c r="D635" s="119"/>
      <c r="E635" s="119"/>
      <c r="F635" s="119"/>
      <c r="J635" s="25"/>
      <c r="O635" s="126"/>
    </row>
    <row r="636" spans="4:15" s="15" customFormat="1" ht="12" customHeight="1">
      <c r="D636" s="119"/>
      <c r="E636" s="119"/>
      <c r="F636" s="119"/>
      <c r="J636" s="25"/>
      <c r="O636" s="126"/>
    </row>
    <row r="637" spans="4:15" s="15" customFormat="1" ht="12" customHeight="1">
      <c r="D637" s="119"/>
      <c r="E637" s="119"/>
      <c r="F637" s="119"/>
      <c r="J637" s="25"/>
      <c r="O637" s="126"/>
    </row>
    <row r="638" spans="4:15" s="15" customFormat="1" ht="12" customHeight="1">
      <c r="D638" s="119"/>
      <c r="E638" s="119"/>
      <c r="F638" s="119"/>
      <c r="J638" s="25"/>
      <c r="O638" s="126"/>
    </row>
    <row r="639" spans="4:15" s="15" customFormat="1" ht="12" customHeight="1">
      <c r="D639" s="119"/>
      <c r="E639" s="119"/>
      <c r="F639" s="119"/>
      <c r="J639" s="25"/>
      <c r="O639" s="126"/>
    </row>
    <row r="640" spans="4:15" s="15" customFormat="1" ht="12" customHeight="1">
      <c r="D640" s="119"/>
      <c r="E640" s="119"/>
      <c r="F640" s="119"/>
      <c r="J640" s="25"/>
      <c r="O640" s="126"/>
    </row>
    <row r="641" spans="4:15" s="15" customFormat="1" ht="12" customHeight="1">
      <c r="D641" s="119"/>
      <c r="E641" s="119"/>
      <c r="F641" s="119"/>
      <c r="J641" s="25"/>
      <c r="O641" s="126"/>
    </row>
    <row r="642" spans="4:15" s="15" customFormat="1" ht="12" customHeight="1">
      <c r="D642" s="119"/>
      <c r="E642" s="119"/>
      <c r="F642" s="119"/>
      <c r="J642" s="25"/>
      <c r="O642" s="126"/>
    </row>
    <row r="643" spans="4:15" s="15" customFormat="1" ht="12" customHeight="1">
      <c r="D643" s="119"/>
      <c r="E643" s="119"/>
      <c r="F643" s="119"/>
      <c r="J643" s="25"/>
      <c r="O643" s="126"/>
    </row>
    <row r="644" spans="4:15" s="15" customFormat="1" ht="12" customHeight="1">
      <c r="D644" s="119"/>
      <c r="E644" s="119"/>
      <c r="F644" s="119"/>
      <c r="J644" s="25"/>
      <c r="O644" s="126"/>
    </row>
    <row r="645" spans="4:15" s="15" customFormat="1" ht="12" customHeight="1">
      <c r="D645" s="119"/>
      <c r="E645" s="119"/>
      <c r="F645" s="119"/>
      <c r="J645" s="25"/>
      <c r="O645" s="126"/>
    </row>
    <row r="646" spans="4:15" s="15" customFormat="1" ht="12" customHeight="1">
      <c r="D646" s="119"/>
      <c r="E646" s="119"/>
      <c r="F646" s="119"/>
      <c r="J646" s="25"/>
      <c r="O646" s="126"/>
    </row>
    <row r="647" spans="4:15" s="15" customFormat="1" ht="12" customHeight="1">
      <c r="D647" s="119"/>
      <c r="E647" s="119"/>
      <c r="F647" s="119"/>
      <c r="J647" s="25"/>
      <c r="O647" s="126"/>
    </row>
    <row r="648" spans="4:15" s="15" customFormat="1" ht="12" customHeight="1">
      <c r="D648" s="119"/>
      <c r="E648" s="119"/>
      <c r="F648" s="119"/>
      <c r="J648" s="25"/>
      <c r="O648" s="126"/>
    </row>
    <row r="649" spans="4:15" s="15" customFormat="1" ht="12" customHeight="1">
      <c r="D649" s="119"/>
      <c r="E649" s="119"/>
      <c r="F649" s="119"/>
      <c r="J649" s="25"/>
      <c r="O649" s="126"/>
    </row>
    <row r="650" spans="4:15" s="15" customFormat="1" ht="12" customHeight="1">
      <c r="D650" s="119"/>
      <c r="E650" s="119"/>
      <c r="F650" s="119"/>
      <c r="J650" s="25"/>
      <c r="O650" s="126"/>
    </row>
    <row r="651" spans="4:15" s="15" customFormat="1" ht="12" customHeight="1">
      <c r="D651" s="119"/>
      <c r="E651" s="119"/>
      <c r="F651" s="119"/>
      <c r="J651" s="25"/>
      <c r="O651" s="126"/>
    </row>
    <row r="652" spans="4:15" s="15" customFormat="1" ht="12" customHeight="1">
      <c r="D652" s="119"/>
      <c r="E652" s="119"/>
      <c r="F652" s="119"/>
      <c r="J652" s="25"/>
      <c r="O652" s="126"/>
    </row>
    <row r="653" spans="4:15" s="15" customFormat="1" ht="12" customHeight="1">
      <c r="D653" s="119"/>
      <c r="E653" s="119"/>
      <c r="F653" s="119"/>
      <c r="J653" s="25"/>
      <c r="O653" s="126"/>
    </row>
    <row r="654" spans="4:15" s="15" customFormat="1" ht="12" customHeight="1">
      <c r="D654" s="119"/>
      <c r="E654" s="119"/>
      <c r="F654" s="119"/>
      <c r="J654" s="25"/>
      <c r="O654" s="126"/>
    </row>
    <row r="655" spans="4:15" s="15" customFormat="1" ht="12" customHeight="1">
      <c r="D655" s="119"/>
      <c r="E655" s="119"/>
      <c r="F655" s="119"/>
      <c r="J655" s="25"/>
      <c r="O655" s="126"/>
    </row>
    <row r="656" spans="4:15" s="15" customFormat="1" ht="12" customHeight="1">
      <c r="D656" s="119"/>
      <c r="E656" s="119"/>
      <c r="F656" s="119"/>
      <c r="J656" s="25"/>
      <c r="O656" s="126"/>
    </row>
    <row r="657" spans="4:15" s="15" customFormat="1" ht="12" customHeight="1">
      <c r="D657" s="119"/>
      <c r="E657" s="119"/>
      <c r="F657" s="119"/>
      <c r="J657" s="25"/>
      <c r="O657" s="126"/>
    </row>
    <row r="658" spans="4:15" s="15" customFormat="1" ht="12" customHeight="1">
      <c r="D658" s="119"/>
      <c r="E658" s="119"/>
      <c r="F658" s="119"/>
      <c r="J658" s="25"/>
      <c r="O658" s="126"/>
    </row>
    <row r="659" spans="4:15" s="15" customFormat="1" ht="12" customHeight="1">
      <c r="D659" s="119"/>
      <c r="E659" s="119"/>
      <c r="F659" s="119"/>
      <c r="J659" s="25"/>
      <c r="O659" s="126"/>
    </row>
    <row r="660" spans="4:15" s="15" customFormat="1" ht="12" customHeight="1">
      <c r="D660" s="119"/>
      <c r="E660" s="119"/>
      <c r="F660" s="119"/>
      <c r="J660" s="25"/>
      <c r="O660" s="126"/>
    </row>
    <row r="661" spans="4:15" s="15" customFormat="1" ht="12" customHeight="1">
      <c r="D661" s="119"/>
      <c r="E661" s="119"/>
      <c r="F661" s="119"/>
      <c r="J661" s="25"/>
      <c r="O661" s="126"/>
    </row>
    <row r="662" spans="4:15" s="15" customFormat="1" ht="12" customHeight="1">
      <c r="D662" s="119"/>
      <c r="E662" s="119"/>
      <c r="F662" s="119"/>
      <c r="J662" s="25"/>
      <c r="O662" s="126"/>
    </row>
    <row r="663" spans="4:15" s="15" customFormat="1" ht="12" customHeight="1">
      <c r="D663" s="119"/>
      <c r="E663" s="119"/>
      <c r="F663" s="119"/>
      <c r="J663" s="25"/>
      <c r="O663" s="126"/>
    </row>
    <row r="664" spans="4:15" s="15" customFormat="1" ht="12" customHeight="1">
      <c r="D664" s="119"/>
      <c r="E664" s="119"/>
      <c r="F664" s="119"/>
      <c r="J664" s="25"/>
      <c r="O664" s="126"/>
    </row>
    <row r="665" spans="4:15" s="15" customFormat="1" ht="12" customHeight="1">
      <c r="D665" s="119"/>
      <c r="E665" s="119"/>
      <c r="F665" s="119"/>
      <c r="J665" s="25"/>
      <c r="O665" s="126"/>
    </row>
    <row r="666" spans="4:15" s="15" customFormat="1" ht="12" customHeight="1">
      <c r="D666" s="119"/>
      <c r="E666" s="119"/>
      <c r="F666" s="119"/>
      <c r="J666" s="25"/>
      <c r="O666" s="126"/>
    </row>
    <row r="667" spans="4:15" s="15" customFormat="1" ht="12" customHeight="1">
      <c r="D667" s="119"/>
      <c r="E667" s="119"/>
      <c r="F667" s="119"/>
      <c r="J667" s="25"/>
      <c r="O667" s="126"/>
    </row>
    <row r="668" spans="4:15" s="15" customFormat="1" ht="12" customHeight="1">
      <c r="D668" s="119"/>
      <c r="E668" s="119"/>
      <c r="F668" s="119"/>
      <c r="J668" s="25"/>
      <c r="O668" s="126"/>
    </row>
    <row r="669" spans="4:15" s="15" customFormat="1" ht="12" customHeight="1">
      <c r="D669" s="119"/>
      <c r="E669" s="119"/>
      <c r="F669" s="119"/>
      <c r="J669" s="25"/>
      <c r="O669" s="126"/>
    </row>
    <row r="670" spans="4:15" s="15" customFormat="1" ht="12" customHeight="1">
      <c r="D670" s="119"/>
      <c r="E670" s="119"/>
      <c r="F670" s="119"/>
      <c r="J670" s="25"/>
      <c r="O670" s="126"/>
    </row>
    <row r="671" spans="4:15" s="15" customFormat="1" ht="12" customHeight="1">
      <c r="D671" s="119"/>
      <c r="E671" s="119"/>
      <c r="F671" s="119"/>
      <c r="J671" s="25"/>
      <c r="O671" s="126"/>
    </row>
    <row r="672" spans="4:15" s="15" customFormat="1" ht="12" customHeight="1">
      <c r="D672" s="119"/>
      <c r="E672" s="119"/>
      <c r="F672" s="119"/>
      <c r="J672" s="25"/>
      <c r="O672" s="126"/>
    </row>
    <row r="673" spans="4:15" s="15" customFormat="1" ht="12" customHeight="1">
      <c r="D673" s="119"/>
      <c r="E673" s="119"/>
      <c r="F673" s="119"/>
      <c r="J673" s="25"/>
      <c r="O673" s="126"/>
    </row>
    <row r="674" spans="4:15" s="15" customFormat="1" ht="12" customHeight="1">
      <c r="D674" s="119"/>
      <c r="E674" s="119"/>
      <c r="F674" s="119"/>
      <c r="J674" s="25"/>
      <c r="O674" s="126"/>
    </row>
    <row r="675" spans="4:15" s="15" customFormat="1" ht="12" customHeight="1">
      <c r="D675" s="119"/>
      <c r="E675" s="119"/>
      <c r="F675" s="119"/>
      <c r="J675" s="25"/>
      <c r="O675" s="126"/>
    </row>
    <row r="676" spans="4:15" s="15" customFormat="1" ht="12" customHeight="1">
      <c r="D676" s="119"/>
      <c r="E676" s="119"/>
      <c r="F676" s="119"/>
      <c r="J676" s="25"/>
      <c r="O676" s="126"/>
    </row>
    <row r="677" spans="4:15" s="15" customFormat="1" ht="12" customHeight="1">
      <c r="D677" s="119"/>
      <c r="E677" s="119"/>
      <c r="F677" s="119"/>
      <c r="J677" s="25"/>
      <c r="O677" s="126"/>
    </row>
    <row r="678" spans="4:15" s="15" customFormat="1" ht="12" customHeight="1">
      <c r="D678" s="119"/>
      <c r="E678" s="119"/>
      <c r="F678" s="119"/>
      <c r="J678" s="25"/>
      <c r="O678" s="126"/>
    </row>
    <row r="679" spans="4:15" s="15" customFormat="1" ht="12" customHeight="1">
      <c r="D679" s="119"/>
      <c r="E679" s="119"/>
      <c r="F679" s="119"/>
      <c r="J679" s="25"/>
      <c r="O679" s="126"/>
    </row>
    <row r="680" spans="4:15" s="15" customFormat="1" ht="12" customHeight="1">
      <c r="D680" s="119"/>
      <c r="E680" s="119"/>
      <c r="F680" s="119"/>
      <c r="J680" s="25"/>
      <c r="O680" s="126"/>
    </row>
    <row r="681" spans="4:15" s="15" customFormat="1" ht="12" customHeight="1">
      <c r="D681" s="119"/>
      <c r="E681" s="119"/>
      <c r="F681" s="119"/>
      <c r="J681" s="25"/>
      <c r="O681" s="126"/>
    </row>
    <row r="682" spans="4:15" s="15" customFormat="1" ht="12" customHeight="1">
      <c r="D682" s="119"/>
      <c r="E682" s="119"/>
      <c r="F682" s="119"/>
      <c r="J682" s="25"/>
      <c r="O682" s="126"/>
    </row>
    <row r="683" spans="4:15" s="15" customFormat="1" ht="12" customHeight="1">
      <c r="D683" s="119"/>
      <c r="E683" s="119"/>
      <c r="F683" s="119"/>
      <c r="J683" s="25"/>
      <c r="O683" s="126"/>
    </row>
    <row r="684" spans="4:15" s="15" customFormat="1" ht="12" customHeight="1">
      <c r="D684" s="119"/>
      <c r="E684" s="119"/>
      <c r="F684" s="119"/>
      <c r="J684" s="25"/>
      <c r="O684" s="126"/>
    </row>
    <row r="685" spans="4:15" s="15" customFormat="1" ht="12" customHeight="1">
      <c r="D685" s="119"/>
      <c r="E685" s="119"/>
      <c r="F685" s="119"/>
      <c r="J685" s="25"/>
      <c r="O685" s="126"/>
    </row>
    <row r="686" spans="4:15" s="15" customFormat="1" ht="12" customHeight="1">
      <c r="D686" s="119"/>
      <c r="E686" s="119"/>
      <c r="F686" s="119"/>
      <c r="J686" s="25"/>
      <c r="O686" s="126"/>
    </row>
    <row r="687" spans="4:15" s="15" customFormat="1" ht="12" customHeight="1">
      <c r="D687" s="119"/>
      <c r="E687" s="119"/>
      <c r="F687" s="119"/>
      <c r="J687" s="25"/>
      <c r="O687" s="126"/>
    </row>
    <row r="688" spans="4:15" s="15" customFormat="1" ht="12" customHeight="1">
      <c r="D688" s="119"/>
      <c r="E688" s="119"/>
      <c r="F688" s="119"/>
      <c r="J688" s="25"/>
      <c r="O688" s="126"/>
    </row>
    <row r="689" spans="4:15" s="15" customFormat="1" ht="12" customHeight="1">
      <c r="D689" s="119"/>
      <c r="E689" s="119"/>
      <c r="F689" s="119"/>
      <c r="J689" s="25"/>
      <c r="O689" s="126"/>
    </row>
    <row r="690" spans="4:15" s="15" customFormat="1" ht="12" customHeight="1">
      <c r="D690" s="119"/>
      <c r="E690" s="119"/>
      <c r="F690" s="119"/>
      <c r="J690" s="25"/>
      <c r="O690" s="126"/>
    </row>
    <row r="691" spans="4:15" s="15" customFormat="1" ht="12" customHeight="1">
      <c r="D691" s="119"/>
      <c r="E691" s="119"/>
      <c r="F691" s="119"/>
      <c r="J691" s="25"/>
      <c r="O691" s="126"/>
    </row>
    <row r="692" spans="4:15" s="15" customFormat="1" ht="12" customHeight="1">
      <c r="D692" s="119"/>
      <c r="E692" s="119"/>
      <c r="F692" s="119"/>
      <c r="J692" s="25"/>
      <c r="O692" s="126"/>
    </row>
    <row r="693" spans="4:15" s="15" customFormat="1" ht="12" customHeight="1">
      <c r="D693" s="119"/>
      <c r="E693" s="119"/>
      <c r="F693" s="119"/>
      <c r="J693" s="25"/>
      <c r="O693" s="126"/>
    </row>
    <row r="694" spans="4:15" s="15" customFormat="1" ht="12" customHeight="1">
      <c r="D694" s="119"/>
      <c r="E694" s="119"/>
      <c r="F694" s="119"/>
      <c r="J694" s="25"/>
      <c r="O694" s="126"/>
    </row>
    <row r="695" spans="4:15" s="15" customFormat="1" ht="12" customHeight="1">
      <c r="D695" s="119"/>
      <c r="E695" s="119"/>
      <c r="F695" s="119"/>
      <c r="J695" s="25"/>
      <c r="O695" s="126"/>
    </row>
    <row r="696" spans="4:15" s="15" customFormat="1" ht="12" customHeight="1">
      <c r="D696" s="119"/>
      <c r="E696" s="119"/>
      <c r="F696" s="119"/>
      <c r="J696" s="25"/>
      <c r="O696" s="126"/>
    </row>
    <row r="697" spans="4:15" s="15" customFormat="1" ht="12" customHeight="1">
      <c r="D697" s="119"/>
      <c r="E697" s="119"/>
      <c r="F697" s="119"/>
      <c r="J697" s="25"/>
      <c r="O697" s="126"/>
    </row>
    <row r="698" spans="4:15" s="15" customFormat="1" ht="12" customHeight="1">
      <c r="D698" s="119"/>
      <c r="E698" s="119"/>
      <c r="F698" s="119"/>
      <c r="J698" s="25"/>
      <c r="O698" s="126"/>
    </row>
    <row r="699" spans="4:15" s="15" customFormat="1" ht="12" customHeight="1">
      <c r="D699" s="119"/>
      <c r="E699" s="119"/>
      <c r="F699" s="119"/>
      <c r="J699" s="25"/>
      <c r="O699" s="126"/>
    </row>
    <row r="700" spans="4:15" s="15" customFormat="1" ht="12" customHeight="1">
      <c r="D700" s="119"/>
      <c r="E700" s="119"/>
      <c r="F700" s="119"/>
      <c r="J700" s="25"/>
      <c r="O700" s="126"/>
    </row>
    <row r="701" spans="4:15" s="15" customFormat="1" ht="12" customHeight="1">
      <c r="D701" s="119"/>
      <c r="E701" s="119"/>
      <c r="F701" s="119"/>
      <c r="J701" s="25"/>
      <c r="O701" s="126"/>
    </row>
    <row r="702" spans="4:15" s="15" customFormat="1" ht="12" customHeight="1">
      <c r="D702" s="119"/>
      <c r="E702" s="119"/>
      <c r="F702" s="119"/>
      <c r="J702" s="25"/>
      <c r="O702" s="126"/>
    </row>
    <row r="703" spans="4:15" s="15" customFormat="1" ht="12" customHeight="1">
      <c r="D703" s="119"/>
      <c r="E703" s="119"/>
      <c r="F703" s="119"/>
      <c r="J703" s="25"/>
      <c r="O703" s="126"/>
    </row>
    <row r="704" spans="4:15" s="15" customFormat="1" ht="12" customHeight="1">
      <c r="D704" s="119"/>
      <c r="E704" s="119"/>
      <c r="F704" s="119"/>
      <c r="J704" s="25"/>
      <c r="O704" s="126"/>
    </row>
    <row r="705" spans="4:15" s="15" customFormat="1" ht="12" customHeight="1">
      <c r="D705" s="119"/>
      <c r="E705" s="119"/>
      <c r="F705" s="119"/>
      <c r="J705" s="25"/>
      <c r="O705" s="126"/>
    </row>
    <row r="706" spans="4:15" s="15" customFormat="1" ht="12" customHeight="1">
      <c r="D706" s="119"/>
      <c r="E706" s="119"/>
      <c r="F706" s="119"/>
      <c r="J706" s="25"/>
      <c r="O706" s="126"/>
    </row>
    <row r="707" spans="4:15" s="15" customFormat="1" ht="12" customHeight="1">
      <c r="D707" s="119"/>
      <c r="E707" s="119"/>
      <c r="F707" s="119"/>
      <c r="J707" s="25"/>
      <c r="O707" s="126"/>
    </row>
    <row r="708" spans="4:15" s="15" customFormat="1" ht="12" customHeight="1">
      <c r="D708" s="119"/>
      <c r="E708" s="119"/>
      <c r="F708" s="119"/>
      <c r="J708" s="25"/>
      <c r="O708" s="126"/>
    </row>
    <row r="709" spans="4:15" s="15" customFormat="1" ht="12" customHeight="1">
      <c r="D709" s="119"/>
      <c r="E709" s="119"/>
      <c r="F709" s="119"/>
      <c r="J709" s="25"/>
      <c r="O709" s="126"/>
    </row>
    <row r="710" spans="4:15" s="15" customFormat="1" ht="12" customHeight="1">
      <c r="D710" s="119"/>
      <c r="E710" s="119"/>
      <c r="F710" s="119"/>
      <c r="J710" s="25"/>
      <c r="O710" s="126"/>
    </row>
    <row r="711" spans="4:15" s="15" customFormat="1" ht="12" customHeight="1">
      <c r="D711" s="119"/>
      <c r="E711" s="119"/>
      <c r="F711" s="119"/>
      <c r="J711" s="25"/>
      <c r="O711" s="126"/>
    </row>
    <row r="712" spans="4:15" s="15" customFormat="1" ht="12" customHeight="1">
      <c r="D712" s="119"/>
      <c r="E712" s="119"/>
      <c r="F712" s="119"/>
      <c r="J712" s="25"/>
      <c r="O712" s="126"/>
    </row>
    <row r="713" spans="4:15" s="15" customFormat="1" ht="12" customHeight="1">
      <c r="D713" s="119"/>
      <c r="E713" s="119"/>
      <c r="F713" s="119"/>
      <c r="J713" s="25"/>
      <c r="O713" s="126"/>
    </row>
    <row r="714" spans="4:15" s="15" customFormat="1" ht="12" customHeight="1">
      <c r="D714" s="119"/>
      <c r="E714" s="119"/>
      <c r="F714" s="119"/>
      <c r="J714" s="25"/>
      <c r="O714" s="126"/>
    </row>
    <row r="715" spans="4:15" s="15" customFormat="1" ht="12" customHeight="1">
      <c r="D715" s="119"/>
      <c r="E715" s="119"/>
      <c r="F715" s="119"/>
      <c r="J715" s="25"/>
      <c r="O715" s="126"/>
    </row>
    <row r="716" spans="4:15" s="15" customFormat="1" ht="12" customHeight="1">
      <c r="D716" s="119"/>
      <c r="E716" s="119"/>
      <c r="F716" s="119"/>
      <c r="J716" s="25"/>
      <c r="O716" s="126"/>
    </row>
    <row r="717" spans="4:15" s="15" customFormat="1" ht="12" customHeight="1">
      <c r="D717" s="119"/>
      <c r="E717" s="119"/>
      <c r="F717" s="119"/>
      <c r="J717" s="25"/>
      <c r="O717" s="126"/>
    </row>
    <row r="718" spans="4:15" s="15" customFormat="1" ht="12" customHeight="1">
      <c r="D718" s="119"/>
      <c r="E718" s="119"/>
      <c r="F718" s="119"/>
      <c r="J718" s="25"/>
      <c r="O718" s="126"/>
    </row>
    <row r="719" spans="4:15" s="15" customFormat="1" ht="12" customHeight="1">
      <c r="D719" s="119"/>
      <c r="E719" s="119"/>
      <c r="F719" s="119"/>
      <c r="J719" s="25"/>
      <c r="O719" s="126"/>
    </row>
    <row r="720" spans="4:15" s="15" customFormat="1" ht="12" customHeight="1">
      <c r="D720" s="119"/>
      <c r="E720" s="119"/>
      <c r="F720" s="119"/>
      <c r="J720" s="25"/>
      <c r="O720" s="126"/>
    </row>
    <row r="721" spans="4:15" s="15" customFormat="1" ht="12" customHeight="1">
      <c r="D721" s="119"/>
      <c r="E721" s="119"/>
      <c r="F721" s="119"/>
      <c r="J721" s="25"/>
      <c r="O721" s="126"/>
    </row>
    <row r="722" spans="4:15" s="15" customFormat="1" ht="12" customHeight="1">
      <c r="D722" s="119"/>
      <c r="E722" s="119"/>
      <c r="F722" s="119"/>
      <c r="J722" s="25"/>
      <c r="O722" s="126"/>
    </row>
    <row r="723" spans="4:15" s="15" customFormat="1" ht="12" customHeight="1">
      <c r="D723" s="119"/>
      <c r="E723" s="119"/>
      <c r="F723" s="119"/>
      <c r="J723" s="25"/>
      <c r="O723" s="126"/>
    </row>
    <row r="724" spans="4:15" s="15" customFormat="1" ht="12" customHeight="1">
      <c r="D724" s="119"/>
      <c r="E724" s="119"/>
      <c r="F724" s="119"/>
      <c r="J724" s="25"/>
      <c r="O724" s="126"/>
    </row>
    <row r="725" spans="4:15" s="15" customFormat="1" ht="12" customHeight="1">
      <c r="D725" s="119"/>
      <c r="E725" s="119"/>
      <c r="F725" s="119"/>
      <c r="J725" s="25"/>
      <c r="O725" s="126"/>
    </row>
    <row r="726" spans="4:15" s="15" customFormat="1" ht="12" customHeight="1">
      <c r="D726" s="119"/>
      <c r="E726" s="119"/>
      <c r="F726" s="119"/>
      <c r="J726" s="25"/>
      <c r="O726" s="126"/>
    </row>
    <row r="727" spans="4:15" s="15" customFormat="1" ht="12" customHeight="1">
      <c r="D727" s="119"/>
      <c r="E727" s="119"/>
      <c r="F727" s="119"/>
      <c r="J727" s="25"/>
      <c r="O727" s="126"/>
    </row>
    <row r="728" spans="4:15" s="15" customFormat="1" ht="12" customHeight="1">
      <c r="D728" s="119"/>
      <c r="E728" s="119"/>
      <c r="F728" s="119"/>
      <c r="J728" s="25"/>
      <c r="O728" s="126"/>
    </row>
    <row r="729" spans="4:15" s="15" customFormat="1" ht="12" customHeight="1">
      <c r="D729" s="119"/>
      <c r="E729" s="119"/>
      <c r="F729" s="119"/>
      <c r="J729" s="25"/>
      <c r="O729" s="126"/>
    </row>
    <row r="730" spans="4:15" s="15" customFormat="1" ht="12" customHeight="1">
      <c r="D730" s="119"/>
      <c r="E730" s="119"/>
      <c r="F730" s="119"/>
      <c r="J730" s="25"/>
      <c r="O730" s="126"/>
    </row>
    <row r="731" spans="4:15" s="15" customFormat="1" ht="12" customHeight="1">
      <c r="D731" s="119"/>
      <c r="E731" s="119"/>
      <c r="F731" s="119"/>
      <c r="J731" s="25"/>
      <c r="O731" s="126"/>
    </row>
    <row r="732" spans="4:15" s="15" customFormat="1" ht="12" customHeight="1">
      <c r="D732" s="119"/>
      <c r="E732" s="119"/>
      <c r="F732" s="119"/>
      <c r="J732" s="25"/>
      <c r="O732" s="126"/>
    </row>
    <row r="733" spans="4:15" s="15" customFormat="1" ht="12" customHeight="1">
      <c r="D733" s="119"/>
      <c r="E733" s="119"/>
      <c r="F733" s="119"/>
      <c r="J733" s="25"/>
      <c r="O733" s="126"/>
    </row>
    <row r="734" spans="4:15" s="15" customFormat="1" ht="12" customHeight="1">
      <c r="D734" s="119"/>
      <c r="E734" s="119"/>
      <c r="F734" s="119"/>
      <c r="J734" s="25"/>
      <c r="O734" s="126"/>
    </row>
    <row r="735" spans="4:15" s="15" customFormat="1" ht="12" customHeight="1">
      <c r="D735" s="119"/>
      <c r="E735" s="119"/>
      <c r="F735" s="119"/>
      <c r="J735" s="25"/>
      <c r="O735" s="126"/>
    </row>
    <row r="736" spans="4:15" s="15" customFormat="1" ht="12" customHeight="1">
      <c r="D736" s="119"/>
      <c r="E736" s="119"/>
      <c r="F736" s="119"/>
      <c r="J736" s="25"/>
      <c r="O736" s="126"/>
    </row>
    <row r="737" spans="4:15" s="15" customFormat="1" ht="12" customHeight="1">
      <c r="D737" s="119"/>
      <c r="E737" s="119"/>
      <c r="F737" s="119"/>
      <c r="J737" s="25"/>
      <c r="O737" s="126"/>
    </row>
    <row r="738" spans="4:15" s="15" customFormat="1" ht="12" customHeight="1">
      <c r="D738" s="119"/>
      <c r="E738" s="119"/>
      <c r="F738" s="119"/>
      <c r="J738" s="25"/>
      <c r="O738" s="126"/>
    </row>
    <row r="739" spans="4:15" s="15" customFormat="1" ht="12" customHeight="1">
      <c r="D739" s="119"/>
      <c r="E739" s="119"/>
      <c r="F739" s="119"/>
      <c r="J739" s="25"/>
      <c r="O739" s="126"/>
    </row>
    <row r="740" spans="4:15" s="15" customFormat="1" ht="12" customHeight="1">
      <c r="D740" s="119"/>
      <c r="E740" s="119"/>
      <c r="F740" s="119"/>
      <c r="J740" s="25"/>
      <c r="O740" s="126"/>
    </row>
    <row r="741" spans="4:15" s="15" customFormat="1" ht="12" customHeight="1">
      <c r="D741" s="119"/>
      <c r="E741" s="119"/>
      <c r="F741" s="119"/>
      <c r="J741" s="25"/>
      <c r="O741" s="126"/>
    </row>
    <row r="742" spans="4:15" s="15" customFormat="1" ht="12" customHeight="1">
      <c r="D742" s="119"/>
      <c r="E742" s="119"/>
      <c r="F742" s="119"/>
      <c r="J742" s="25"/>
      <c r="O742" s="126"/>
    </row>
    <row r="743" spans="4:15" s="15" customFormat="1" ht="12" customHeight="1">
      <c r="D743" s="119"/>
      <c r="E743" s="119"/>
      <c r="F743" s="119"/>
      <c r="J743" s="25"/>
      <c r="O743" s="126"/>
    </row>
    <row r="744" spans="4:15" s="15" customFormat="1" ht="12" customHeight="1">
      <c r="D744" s="119"/>
      <c r="E744" s="119"/>
      <c r="F744" s="119"/>
      <c r="J744" s="25"/>
      <c r="O744" s="126"/>
    </row>
    <row r="745" spans="4:15" s="15" customFormat="1" ht="12" customHeight="1">
      <c r="D745" s="119"/>
      <c r="E745" s="119"/>
      <c r="F745" s="119"/>
      <c r="J745" s="25"/>
      <c r="O745" s="126"/>
    </row>
    <row r="746" spans="4:15" s="15" customFormat="1" ht="12" customHeight="1">
      <c r="D746" s="119"/>
      <c r="E746" s="119"/>
      <c r="F746" s="119"/>
      <c r="J746" s="25"/>
      <c r="O746" s="126"/>
    </row>
    <row r="747" spans="4:15" s="15" customFormat="1" ht="12" customHeight="1">
      <c r="D747" s="119"/>
      <c r="E747" s="119"/>
      <c r="F747" s="119"/>
      <c r="J747" s="25"/>
      <c r="O747" s="126"/>
    </row>
    <row r="748" spans="4:15" s="15" customFormat="1" ht="12" customHeight="1">
      <c r="D748" s="119"/>
      <c r="E748" s="119"/>
      <c r="F748" s="119"/>
      <c r="J748" s="25"/>
      <c r="O748" s="126"/>
    </row>
    <row r="749" spans="4:15" s="15" customFormat="1" ht="12" customHeight="1">
      <c r="D749" s="119"/>
      <c r="E749" s="119"/>
      <c r="F749" s="119"/>
      <c r="J749" s="25"/>
      <c r="O749" s="126"/>
    </row>
    <row r="750" spans="4:15" s="15" customFormat="1" ht="12" customHeight="1">
      <c r="D750" s="119"/>
      <c r="E750" s="119"/>
      <c r="F750" s="119"/>
      <c r="J750" s="25"/>
      <c r="O750" s="126"/>
    </row>
    <row r="751" spans="4:15" s="15" customFormat="1" ht="12" customHeight="1">
      <c r="D751" s="119"/>
      <c r="E751" s="119"/>
      <c r="F751" s="119"/>
      <c r="J751" s="25"/>
      <c r="O751" s="126"/>
    </row>
    <row r="752" spans="4:15" s="15" customFormat="1" ht="12" customHeight="1">
      <c r="D752" s="119"/>
      <c r="E752" s="119"/>
      <c r="F752" s="119"/>
      <c r="J752" s="25"/>
      <c r="O752" s="126"/>
    </row>
    <row r="753" spans="4:15" s="15" customFormat="1" ht="12" customHeight="1">
      <c r="D753" s="119"/>
      <c r="E753" s="119"/>
      <c r="F753" s="119"/>
      <c r="J753" s="25"/>
      <c r="O753" s="126"/>
    </row>
    <row r="754" spans="4:15" s="15" customFormat="1" ht="12" customHeight="1">
      <c r="D754" s="119"/>
      <c r="E754" s="119"/>
      <c r="F754" s="119"/>
      <c r="J754" s="25"/>
      <c r="O754" s="126"/>
    </row>
    <row r="755" spans="4:15" s="15" customFormat="1" ht="12" customHeight="1">
      <c r="D755" s="119"/>
      <c r="E755" s="119"/>
      <c r="F755" s="119"/>
      <c r="J755" s="25"/>
      <c r="O755" s="126"/>
    </row>
    <row r="756" spans="4:15" s="15" customFormat="1" ht="12" customHeight="1">
      <c r="D756" s="119"/>
      <c r="E756" s="119"/>
      <c r="F756" s="119"/>
      <c r="J756" s="25"/>
      <c r="O756" s="126"/>
    </row>
    <row r="757" spans="4:15" s="15" customFormat="1" ht="12" customHeight="1">
      <c r="D757" s="119"/>
      <c r="E757" s="119"/>
      <c r="F757" s="119"/>
      <c r="J757" s="25"/>
      <c r="O757" s="126"/>
    </row>
    <row r="758" spans="4:15" s="15" customFormat="1" ht="12" customHeight="1">
      <c r="D758" s="119"/>
      <c r="E758" s="119"/>
      <c r="F758" s="119"/>
      <c r="J758" s="25"/>
      <c r="O758" s="126"/>
    </row>
    <row r="759" spans="4:15" s="15" customFormat="1" ht="12" customHeight="1">
      <c r="D759" s="119"/>
      <c r="E759" s="119"/>
      <c r="F759" s="119"/>
      <c r="J759" s="25"/>
      <c r="O759" s="126"/>
    </row>
    <row r="760" spans="4:15" s="15" customFormat="1" ht="12" customHeight="1">
      <c r="D760" s="119"/>
      <c r="E760" s="119"/>
      <c r="F760" s="119"/>
      <c r="J760" s="25"/>
      <c r="O760" s="126"/>
    </row>
    <row r="761" spans="4:15" s="15" customFormat="1" ht="12" customHeight="1">
      <c r="D761" s="119"/>
      <c r="E761" s="119"/>
      <c r="F761" s="119"/>
      <c r="J761" s="25"/>
      <c r="O761" s="126"/>
    </row>
    <row r="762" spans="4:15" s="15" customFormat="1" ht="12" customHeight="1">
      <c r="D762" s="119"/>
      <c r="E762" s="119"/>
      <c r="F762" s="119"/>
      <c r="J762" s="25"/>
      <c r="O762" s="126"/>
    </row>
    <row r="763" spans="4:15" s="15" customFormat="1" ht="12" customHeight="1">
      <c r="D763" s="119"/>
      <c r="E763" s="119"/>
      <c r="F763" s="119"/>
      <c r="J763" s="25"/>
      <c r="O763" s="126"/>
    </row>
    <row r="764" spans="4:15" s="15" customFormat="1" ht="12" customHeight="1">
      <c r="D764" s="119"/>
      <c r="E764" s="119"/>
      <c r="F764" s="119"/>
      <c r="J764" s="25"/>
      <c r="O764" s="126"/>
    </row>
    <row r="765" spans="4:15" s="15" customFormat="1" ht="12" customHeight="1">
      <c r="D765" s="119"/>
      <c r="E765" s="119"/>
      <c r="F765" s="119"/>
      <c r="J765" s="25"/>
      <c r="O765" s="126"/>
    </row>
    <row r="766" spans="4:15" s="15" customFormat="1" ht="12" customHeight="1">
      <c r="D766" s="119"/>
      <c r="E766" s="119"/>
      <c r="F766" s="119"/>
      <c r="J766" s="25"/>
      <c r="O766" s="126"/>
    </row>
    <row r="767" spans="4:15" s="15" customFormat="1" ht="12" customHeight="1">
      <c r="D767" s="119"/>
      <c r="E767" s="119"/>
      <c r="F767" s="119"/>
      <c r="J767" s="25"/>
      <c r="O767" s="126"/>
    </row>
    <row r="768" spans="4:15" s="15" customFormat="1" ht="12" customHeight="1">
      <c r="D768" s="119"/>
      <c r="E768" s="119"/>
      <c r="F768" s="119"/>
      <c r="J768" s="25"/>
      <c r="O768" s="126"/>
    </row>
    <row r="769" spans="4:15" s="15" customFormat="1" ht="12" customHeight="1">
      <c r="D769" s="119"/>
      <c r="E769" s="119"/>
      <c r="F769" s="119"/>
      <c r="J769" s="25"/>
      <c r="O769" s="126"/>
    </row>
    <row r="770" spans="4:15" s="15" customFormat="1" ht="12" customHeight="1">
      <c r="D770" s="119"/>
      <c r="E770" s="119"/>
      <c r="F770" s="119"/>
      <c r="J770" s="25"/>
      <c r="O770" s="126"/>
    </row>
    <row r="771" spans="4:15" s="15" customFormat="1" ht="12" customHeight="1">
      <c r="D771" s="119"/>
      <c r="E771" s="119"/>
      <c r="F771" s="119"/>
      <c r="J771" s="25"/>
      <c r="O771" s="126"/>
    </row>
    <row r="772" spans="4:15" s="15" customFormat="1" ht="12" customHeight="1">
      <c r="D772" s="119"/>
      <c r="E772" s="119"/>
      <c r="F772" s="119"/>
      <c r="J772" s="25"/>
      <c r="O772" s="126"/>
    </row>
    <row r="773" spans="4:15" s="15" customFormat="1" ht="12" customHeight="1">
      <c r="D773" s="119"/>
      <c r="E773" s="119"/>
      <c r="F773" s="119"/>
      <c r="J773" s="25"/>
      <c r="O773" s="126"/>
    </row>
    <row r="774" spans="4:15" s="15" customFormat="1" ht="12" customHeight="1">
      <c r="D774" s="119"/>
      <c r="E774" s="119"/>
      <c r="F774" s="119"/>
      <c r="J774" s="25"/>
      <c r="O774" s="126"/>
    </row>
    <row r="775" spans="4:15" s="15" customFormat="1" ht="12" customHeight="1">
      <c r="D775" s="119"/>
      <c r="E775" s="119"/>
      <c r="F775" s="119"/>
      <c r="J775" s="25"/>
      <c r="O775" s="126"/>
    </row>
    <row r="776" spans="4:15" s="15" customFormat="1" ht="12" customHeight="1">
      <c r="D776" s="119"/>
      <c r="E776" s="119"/>
      <c r="F776" s="119"/>
      <c r="J776" s="25"/>
      <c r="O776" s="126"/>
    </row>
    <row r="777" spans="4:15" s="15" customFormat="1" ht="12" customHeight="1">
      <c r="D777" s="119"/>
      <c r="E777" s="119"/>
      <c r="F777" s="119"/>
      <c r="J777" s="25"/>
      <c r="O777" s="126"/>
    </row>
    <row r="778" spans="4:15" s="15" customFormat="1" ht="12" customHeight="1">
      <c r="D778" s="119"/>
      <c r="E778" s="119"/>
      <c r="F778" s="119"/>
      <c r="J778" s="25"/>
      <c r="O778" s="126"/>
    </row>
    <row r="779" spans="4:15" s="15" customFormat="1" ht="12" customHeight="1">
      <c r="D779" s="119"/>
      <c r="E779" s="119"/>
      <c r="F779" s="119"/>
      <c r="J779" s="25"/>
      <c r="O779" s="126"/>
    </row>
    <row r="780" spans="4:15" s="15" customFormat="1" ht="12" customHeight="1">
      <c r="D780" s="119"/>
      <c r="E780" s="119"/>
      <c r="F780" s="119"/>
      <c r="J780" s="25"/>
      <c r="O780" s="126"/>
    </row>
    <row r="781" spans="4:15" s="15" customFormat="1" ht="12" customHeight="1">
      <c r="D781" s="119"/>
      <c r="E781" s="119"/>
      <c r="F781" s="119"/>
      <c r="J781" s="25"/>
      <c r="O781" s="126"/>
    </row>
    <row r="782" spans="4:15" s="15" customFormat="1" ht="12" customHeight="1">
      <c r="D782" s="119"/>
      <c r="E782" s="119"/>
      <c r="F782" s="119"/>
      <c r="J782" s="25"/>
      <c r="O782" s="126"/>
    </row>
    <row r="783" spans="4:15" s="15" customFormat="1" ht="12" customHeight="1">
      <c r="D783" s="119"/>
      <c r="E783" s="119"/>
      <c r="F783" s="119"/>
      <c r="J783" s="25"/>
      <c r="O783" s="126"/>
    </row>
    <row r="784" spans="4:15" s="15" customFormat="1" ht="12" customHeight="1">
      <c r="D784" s="119"/>
      <c r="E784" s="119"/>
      <c r="F784" s="119"/>
      <c r="J784" s="25"/>
      <c r="O784" s="126"/>
    </row>
    <row r="785" spans="4:15" s="15" customFormat="1" ht="12" customHeight="1">
      <c r="D785" s="119"/>
      <c r="E785" s="119"/>
      <c r="F785" s="119"/>
      <c r="J785" s="25"/>
      <c r="O785" s="126"/>
    </row>
    <row r="786" spans="4:15" s="15" customFormat="1" ht="12" customHeight="1">
      <c r="D786" s="119"/>
      <c r="E786" s="119"/>
      <c r="F786" s="119"/>
      <c r="J786" s="25"/>
      <c r="O786" s="126"/>
    </row>
    <row r="787" spans="4:15" s="15" customFormat="1" ht="12" customHeight="1">
      <c r="D787" s="119"/>
      <c r="E787" s="119"/>
      <c r="F787" s="119"/>
      <c r="J787" s="25"/>
      <c r="O787" s="126"/>
    </row>
    <row r="788" spans="4:15" s="15" customFormat="1" ht="12" customHeight="1">
      <c r="D788" s="119"/>
      <c r="E788" s="119"/>
      <c r="F788" s="119"/>
      <c r="J788" s="25"/>
      <c r="O788" s="126"/>
    </row>
    <row r="789" spans="4:15" s="15" customFormat="1" ht="12" customHeight="1">
      <c r="D789" s="119"/>
      <c r="E789" s="119"/>
      <c r="F789" s="119"/>
      <c r="J789" s="25"/>
      <c r="O789" s="126"/>
    </row>
    <row r="790" spans="4:15" s="15" customFormat="1" ht="12" customHeight="1">
      <c r="D790" s="119"/>
      <c r="E790" s="119"/>
      <c r="F790" s="119"/>
      <c r="J790" s="25"/>
      <c r="O790" s="126"/>
    </row>
    <row r="791" spans="4:15" s="15" customFormat="1" ht="12" customHeight="1">
      <c r="D791" s="119"/>
      <c r="E791" s="119"/>
      <c r="F791" s="119"/>
      <c r="J791" s="25"/>
      <c r="O791" s="126"/>
    </row>
    <row r="792" spans="4:15" s="15" customFormat="1" ht="12" customHeight="1">
      <c r="D792" s="119"/>
      <c r="E792" s="119"/>
      <c r="F792" s="119"/>
      <c r="J792" s="25"/>
      <c r="O792" s="126"/>
    </row>
    <row r="793" spans="4:15" s="15" customFormat="1" ht="12" customHeight="1">
      <c r="D793" s="119"/>
      <c r="E793" s="119"/>
      <c r="F793" s="119"/>
      <c r="J793" s="25"/>
      <c r="O793" s="126"/>
    </row>
    <row r="794" spans="4:15" s="15" customFormat="1" ht="12" customHeight="1">
      <c r="D794" s="119"/>
      <c r="E794" s="119"/>
      <c r="F794" s="119"/>
      <c r="J794" s="25"/>
      <c r="O794" s="126"/>
    </row>
    <row r="795" spans="4:15" s="15" customFormat="1" ht="12" customHeight="1">
      <c r="D795" s="119"/>
      <c r="E795" s="119"/>
      <c r="F795" s="119"/>
      <c r="J795" s="25"/>
      <c r="O795" s="126"/>
    </row>
    <row r="796" spans="4:15" s="15" customFormat="1" ht="12" customHeight="1">
      <c r="D796" s="119"/>
      <c r="E796" s="119"/>
      <c r="F796" s="119"/>
      <c r="J796" s="25"/>
      <c r="O796" s="126"/>
    </row>
    <row r="797" spans="4:15" s="15" customFormat="1" ht="12" customHeight="1">
      <c r="D797" s="119"/>
      <c r="E797" s="119"/>
      <c r="F797" s="119"/>
      <c r="J797" s="25"/>
      <c r="O797" s="126"/>
    </row>
    <row r="798" spans="4:15" s="15" customFormat="1" ht="12" customHeight="1">
      <c r="D798" s="119"/>
      <c r="E798" s="119"/>
      <c r="F798" s="119"/>
      <c r="J798" s="25"/>
      <c r="O798" s="126"/>
    </row>
    <row r="799" spans="4:15" s="15" customFormat="1" ht="12" customHeight="1">
      <c r="D799" s="119"/>
      <c r="E799" s="119"/>
      <c r="F799" s="119"/>
      <c r="J799" s="25"/>
      <c r="O799" s="126"/>
    </row>
    <row r="800" spans="4:15" s="15" customFormat="1" ht="12" customHeight="1">
      <c r="D800" s="119"/>
      <c r="E800" s="119"/>
      <c r="F800" s="119"/>
      <c r="J800" s="25"/>
      <c r="O800" s="126"/>
    </row>
    <row r="801" spans="4:15" s="15" customFormat="1" ht="12" customHeight="1">
      <c r="D801" s="119"/>
      <c r="E801" s="119"/>
      <c r="F801" s="119"/>
      <c r="J801" s="25"/>
      <c r="O801" s="126"/>
    </row>
    <row r="802" spans="4:15" s="15" customFormat="1" ht="12" customHeight="1">
      <c r="D802" s="119"/>
      <c r="E802" s="119"/>
      <c r="F802" s="119"/>
      <c r="J802" s="25"/>
      <c r="O802" s="126"/>
    </row>
    <row r="803" spans="4:15" s="15" customFormat="1" ht="12" customHeight="1">
      <c r="D803" s="119"/>
      <c r="E803" s="119"/>
      <c r="F803" s="119"/>
      <c r="J803" s="25"/>
      <c r="O803" s="126"/>
    </row>
    <row r="804" spans="4:15" s="15" customFormat="1" ht="12" customHeight="1">
      <c r="D804" s="119"/>
      <c r="E804" s="119"/>
      <c r="F804" s="119"/>
      <c r="J804" s="25"/>
      <c r="O804" s="126"/>
    </row>
    <row r="805" spans="4:15" s="15" customFormat="1" ht="12" customHeight="1">
      <c r="D805" s="119"/>
      <c r="E805" s="119"/>
      <c r="F805" s="119"/>
      <c r="J805" s="25"/>
      <c r="O805" s="126"/>
    </row>
    <row r="806" spans="4:15" s="15" customFormat="1" ht="12" customHeight="1">
      <c r="D806" s="119"/>
      <c r="E806" s="119"/>
      <c r="F806" s="119"/>
      <c r="J806" s="25"/>
      <c r="O806" s="126"/>
    </row>
    <row r="807" spans="4:15" s="15" customFormat="1" ht="12" customHeight="1">
      <c r="D807" s="119"/>
      <c r="E807" s="119"/>
      <c r="F807" s="119"/>
      <c r="J807" s="25"/>
      <c r="O807" s="126"/>
    </row>
    <row r="808" spans="4:15" s="15" customFormat="1" ht="12" customHeight="1">
      <c r="D808" s="119"/>
      <c r="E808" s="119"/>
      <c r="F808" s="119"/>
      <c r="J808" s="25"/>
      <c r="O808" s="126"/>
    </row>
    <row r="809" spans="4:15" s="15" customFormat="1" ht="12" customHeight="1">
      <c r="D809" s="119"/>
      <c r="E809" s="119"/>
      <c r="F809" s="119"/>
      <c r="J809" s="25"/>
      <c r="O809" s="126"/>
    </row>
    <row r="810" spans="4:15" s="15" customFormat="1" ht="12" customHeight="1">
      <c r="D810" s="119"/>
      <c r="E810" s="119"/>
      <c r="F810" s="119"/>
      <c r="J810" s="25"/>
      <c r="O810" s="126"/>
    </row>
    <row r="811" spans="4:15" s="15" customFormat="1" ht="12" customHeight="1">
      <c r="D811" s="119"/>
      <c r="E811" s="119"/>
      <c r="F811" s="119"/>
      <c r="J811" s="25"/>
      <c r="O811" s="126"/>
    </row>
    <row r="812" spans="4:15" s="15" customFormat="1" ht="12" customHeight="1">
      <c r="D812" s="119"/>
      <c r="E812" s="119"/>
      <c r="F812" s="119"/>
      <c r="J812" s="25"/>
      <c r="O812" s="126"/>
    </row>
    <row r="813" spans="4:15" s="15" customFormat="1" ht="12" customHeight="1">
      <c r="D813" s="119"/>
      <c r="E813" s="119"/>
      <c r="F813" s="119"/>
      <c r="J813" s="25"/>
      <c r="O813" s="126"/>
    </row>
    <row r="814" spans="4:15" s="15" customFormat="1" ht="12" customHeight="1">
      <c r="D814" s="119"/>
      <c r="E814" s="119"/>
      <c r="F814" s="119"/>
      <c r="J814" s="25"/>
      <c r="O814" s="126"/>
    </row>
    <row r="815" spans="4:15" s="15" customFormat="1" ht="12" customHeight="1">
      <c r="D815" s="119"/>
      <c r="E815" s="119"/>
      <c r="F815" s="119"/>
      <c r="J815" s="25"/>
      <c r="O815" s="126"/>
    </row>
    <row r="816" spans="4:15" s="15" customFormat="1" ht="12" customHeight="1">
      <c r="D816" s="119"/>
      <c r="E816" s="119"/>
      <c r="F816" s="119"/>
      <c r="J816" s="25"/>
      <c r="O816" s="126"/>
    </row>
    <row r="817" spans="4:15" s="15" customFormat="1" ht="12" customHeight="1">
      <c r="D817" s="119"/>
      <c r="E817" s="119"/>
      <c r="F817" s="119"/>
      <c r="J817" s="25"/>
      <c r="O817" s="126"/>
    </row>
    <row r="818" spans="4:15" s="15" customFormat="1" ht="12" customHeight="1">
      <c r="D818" s="119"/>
      <c r="E818" s="119"/>
      <c r="F818" s="119"/>
      <c r="J818" s="25"/>
      <c r="O818" s="126"/>
    </row>
    <row r="819" spans="4:15" s="15" customFormat="1" ht="12" customHeight="1">
      <c r="D819" s="119"/>
      <c r="E819" s="119"/>
      <c r="F819" s="119"/>
      <c r="J819" s="25"/>
      <c r="O819" s="126"/>
    </row>
    <row r="820" spans="4:15" s="15" customFormat="1" ht="12" customHeight="1">
      <c r="D820" s="119"/>
      <c r="E820" s="119"/>
      <c r="F820" s="119"/>
      <c r="J820" s="25"/>
      <c r="O820" s="126"/>
    </row>
    <row r="821" spans="4:15" s="15" customFormat="1" ht="12" customHeight="1">
      <c r="D821" s="119"/>
      <c r="E821" s="119"/>
      <c r="F821" s="119"/>
      <c r="J821" s="25"/>
      <c r="O821" s="126"/>
    </row>
    <row r="822" spans="4:15" s="15" customFormat="1" ht="12" customHeight="1">
      <c r="D822" s="119"/>
      <c r="E822" s="119"/>
      <c r="F822" s="119"/>
      <c r="J822" s="25"/>
      <c r="O822" s="126"/>
    </row>
    <row r="823" spans="4:15" s="15" customFormat="1" ht="12" customHeight="1">
      <c r="D823" s="119"/>
      <c r="E823" s="119"/>
      <c r="F823" s="119"/>
      <c r="J823" s="25"/>
      <c r="O823" s="126"/>
    </row>
    <row r="824" spans="4:15" s="15" customFormat="1" ht="12" customHeight="1">
      <c r="D824" s="119"/>
      <c r="E824" s="119"/>
      <c r="F824" s="119"/>
      <c r="J824" s="25"/>
      <c r="O824" s="126"/>
    </row>
    <row r="825" spans="4:15" s="15" customFormat="1" ht="12" customHeight="1">
      <c r="D825" s="119"/>
      <c r="E825" s="119"/>
      <c r="F825" s="119"/>
      <c r="J825" s="25"/>
      <c r="O825" s="126"/>
    </row>
    <row r="826" spans="4:15" s="15" customFormat="1" ht="12" customHeight="1">
      <c r="D826" s="119"/>
      <c r="E826" s="119"/>
      <c r="F826" s="119"/>
      <c r="J826" s="25"/>
      <c r="O826" s="126"/>
    </row>
    <row r="827" spans="4:15" s="15" customFormat="1" ht="12" customHeight="1">
      <c r="D827" s="119"/>
      <c r="E827" s="119"/>
      <c r="F827" s="119"/>
      <c r="J827" s="25"/>
      <c r="O827" s="126"/>
    </row>
    <row r="828" spans="4:15" s="15" customFormat="1" ht="12" customHeight="1">
      <c r="D828" s="119"/>
      <c r="E828" s="119"/>
      <c r="F828" s="119"/>
      <c r="J828" s="25"/>
      <c r="O828" s="126"/>
    </row>
    <row r="829" spans="4:15" s="15" customFormat="1" ht="12" customHeight="1">
      <c r="D829" s="119"/>
      <c r="E829" s="119"/>
      <c r="F829" s="119"/>
      <c r="J829" s="25"/>
      <c r="O829" s="126"/>
    </row>
    <row r="830" spans="4:15" s="15" customFormat="1" ht="12" customHeight="1">
      <c r="D830" s="119"/>
      <c r="E830" s="119"/>
      <c r="F830" s="119"/>
      <c r="J830" s="25"/>
      <c r="O830" s="126"/>
    </row>
    <row r="831" spans="4:15" s="15" customFormat="1" ht="12" customHeight="1">
      <c r="D831" s="119"/>
      <c r="E831" s="119"/>
      <c r="F831" s="119"/>
      <c r="J831" s="25"/>
      <c r="O831" s="126"/>
    </row>
    <row r="832" spans="4:15" s="15" customFormat="1" ht="12" customHeight="1">
      <c r="D832" s="119"/>
      <c r="E832" s="119"/>
      <c r="F832" s="119"/>
      <c r="J832" s="25"/>
      <c r="O832" s="126"/>
    </row>
    <row r="833" spans="4:15" s="15" customFormat="1" ht="12" customHeight="1">
      <c r="D833" s="119"/>
      <c r="E833" s="119"/>
      <c r="F833" s="119"/>
      <c r="J833" s="25"/>
      <c r="O833" s="126"/>
    </row>
    <row r="834" spans="4:15" s="15" customFormat="1" ht="12" customHeight="1">
      <c r="D834" s="119"/>
      <c r="E834" s="119"/>
      <c r="F834" s="119"/>
      <c r="J834" s="25"/>
      <c r="O834" s="126"/>
    </row>
    <row r="835" spans="4:15" s="15" customFormat="1" ht="12" customHeight="1">
      <c r="D835" s="119"/>
      <c r="E835" s="119"/>
      <c r="F835" s="119"/>
      <c r="J835" s="25"/>
      <c r="O835" s="126"/>
    </row>
    <row r="836" spans="4:15" s="15" customFormat="1" ht="12" customHeight="1">
      <c r="D836" s="119"/>
      <c r="E836" s="119"/>
      <c r="F836" s="119"/>
      <c r="J836" s="25"/>
      <c r="O836" s="126"/>
    </row>
    <row r="837" spans="4:15" s="15" customFormat="1" ht="12" customHeight="1">
      <c r="D837" s="119"/>
      <c r="E837" s="119"/>
      <c r="F837" s="119"/>
      <c r="J837" s="25"/>
      <c r="O837" s="126"/>
    </row>
    <row r="838" spans="4:15" s="15" customFormat="1" ht="12" customHeight="1">
      <c r="D838" s="119"/>
      <c r="E838" s="119"/>
      <c r="F838" s="119"/>
      <c r="J838" s="25"/>
      <c r="O838" s="126"/>
    </row>
    <row r="839" spans="4:15" s="15" customFormat="1" ht="12" customHeight="1">
      <c r="D839" s="119"/>
      <c r="E839" s="119"/>
      <c r="F839" s="119"/>
      <c r="J839" s="25"/>
      <c r="O839" s="126"/>
    </row>
    <row r="840" spans="4:15" s="15" customFormat="1" ht="12" customHeight="1">
      <c r="D840" s="119"/>
      <c r="E840" s="119"/>
      <c r="F840" s="119"/>
      <c r="J840" s="25"/>
      <c r="O840" s="126"/>
    </row>
    <row r="841" spans="4:15" s="15" customFormat="1" ht="12" customHeight="1">
      <c r="D841" s="119"/>
      <c r="E841" s="119"/>
      <c r="F841" s="119"/>
      <c r="J841" s="25"/>
      <c r="O841" s="126"/>
    </row>
    <row r="842" spans="4:15" s="15" customFormat="1" ht="12" customHeight="1">
      <c r="D842" s="119"/>
      <c r="E842" s="119"/>
      <c r="F842" s="119"/>
      <c r="J842" s="25"/>
      <c r="O842" s="126"/>
    </row>
    <row r="843" spans="4:15" s="15" customFormat="1" ht="12" customHeight="1">
      <c r="D843" s="119"/>
      <c r="E843" s="119"/>
      <c r="F843" s="119"/>
      <c r="J843" s="25"/>
      <c r="O843" s="126"/>
    </row>
    <row r="844" spans="4:15" s="15" customFormat="1" ht="12" customHeight="1">
      <c r="D844" s="119"/>
      <c r="E844" s="119"/>
      <c r="F844" s="119"/>
      <c r="J844" s="25"/>
      <c r="O844" s="126"/>
    </row>
    <row r="845" spans="4:15" s="15" customFormat="1" ht="12" customHeight="1">
      <c r="D845" s="119"/>
      <c r="E845" s="119"/>
      <c r="F845" s="119"/>
      <c r="J845" s="25"/>
      <c r="O845" s="126"/>
    </row>
    <row r="846" spans="4:15" s="15" customFormat="1" ht="12" customHeight="1">
      <c r="D846" s="119"/>
      <c r="E846" s="119"/>
      <c r="F846" s="119"/>
      <c r="J846" s="25"/>
      <c r="O846" s="126"/>
    </row>
    <row r="847" spans="4:15" s="15" customFormat="1" ht="12" customHeight="1">
      <c r="D847" s="119"/>
      <c r="E847" s="119"/>
      <c r="F847" s="119"/>
      <c r="J847" s="25"/>
      <c r="O847" s="126"/>
    </row>
    <row r="848" spans="4:15" s="15" customFormat="1" ht="12" customHeight="1">
      <c r="D848" s="119"/>
      <c r="E848" s="119"/>
      <c r="F848" s="119"/>
      <c r="J848" s="25"/>
      <c r="O848" s="126"/>
    </row>
    <row r="849" spans="4:15" s="15" customFormat="1" ht="12" customHeight="1">
      <c r="D849" s="119"/>
      <c r="E849" s="119"/>
      <c r="F849" s="119"/>
      <c r="J849" s="25"/>
      <c r="O849" s="126"/>
    </row>
    <row r="850" spans="4:15" s="15" customFormat="1" ht="12" customHeight="1">
      <c r="D850" s="119"/>
      <c r="E850" s="119"/>
      <c r="F850" s="119"/>
      <c r="J850" s="25"/>
      <c r="O850" s="126"/>
    </row>
    <row r="851" spans="4:15" s="15" customFormat="1" ht="12" customHeight="1">
      <c r="D851" s="119"/>
      <c r="E851" s="119"/>
      <c r="F851" s="119"/>
      <c r="J851" s="25"/>
      <c r="O851" s="126"/>
    </row>
    <row r="852" spans="4:15" s="15" customFormat="1" ht="12" customHeight="1">
      <c r="D852" s="119"/>
      <c r="E852" s="119"/>
      <c r="F852" s="119"/>
      <c r="J852" s="25"/>
      <c r="O852" s="126"/>
    </row>
    <row r="853" spans="4:15" s="15" customFormat="1" ht="12" customHeight="1">
      <c r="D853" s="119"/>
      <c r="E853" s="119"/>
      <c r="F853" s="119"/>
      <c r="J853" s="25"/>
      <c r="O853" s="126"/>
    </row>
    <row r="854" spans="4:15" s="15" customFormat="1" ht="12" customHeight="1">
      <c r="D854" s="119"/>
      <c r="E854" s="119"/>
      <c r="F854" s="119"/>
      <c r="J854" s="25"/>
      <c r="O854" s="126"/>
    </row>
    <row r="855" spans="4:15" s="15" customFormat="1" ht="12" customHeight="1">
      <c r="D855" s="119"/>
      <c r="E855" s="119"/>
      <c r="F855" s="119"/>
      <c r="J855" s="25"/>
      <c r="O855" s="126"/>
    </row>
    <row r="856" spans="4:15" s="15" customFormat="1" ht="12" customHeight="1">
      <c r="D856" s="119"/>
      <c r="E856" s="119"/>
      <c r="F856" s="119"/>
      <c r="J856" s="25"/>
      <c r="O856" s="126"/>
    </row>
    <row r="857" spans="4:15" s="15" customFormat="1" ht="12" customHeight="1">
      <c r="D857" s="119"/>
      <c r="E857" s="119"/>
      <c r="F857" s="119"/>
      <c r="J857" s="25"/>
      <c r="O857" s="126"/>
    </row>
    <row r="858" spans="4:15" s="15" customFormat="1" ht="12" customHeight="1">
      <c r="D858" s="119"/>
      <c r="E858" s="119"/>
      <c r="F858" s="119"/>
      <c r="J858" s="25"/>
      <c r="O858" s="126"/>
    </row>
    <row r="859" spans="4:15" s="15" customFormat="1" ht="12" customHeight="1">
      <c r="D859" s="119"/>
      <c r="E859" s="119"/>
      <c r="F859" s="119"/>
      <c r="J859" s="25"/>
      <c r="O859" s="126"/>
    </row>
    <row r="860" spans="4:15" s="15" customFormat="1" ht="12" customHeight="1">
      <c r="D860" s="119"/>
      <c r="E860" s="119"/>
      <c r="F860" s="119"/>
      <c r="J860" s="25"/>
      <c r="O860" s="126"/>
    </row>
    <row r="861" spans="4:15" s="15" customFormat="1" ht="12" customHeight="1">
      <c r="D861" s="119"/>
      <c r="E861" s="119"/>
      <c r="F861" s="119"/>
      <c r="J861" s="25"/>
      <c r="O861" s="126"/>
    </row>
    <row r="862" spans="4:15" s="15" customFormat="1" ht="12" customHeight="1">
      <c r="D862" s="119"/>
      <c r="E862" s="119"/>
      <c r="F862" s="119"/>
      <c r="J862" s="25"/>
      <c r="O862" s="126"/>
    </row>
    <row r="863" spans="4:15" s="15" customFormat="1" ht="12" customHeight="1">
      <c r="D863" s="119"/>
      <c r="E863" s="119"/>
      <c r="F863" s="119"/>
      <c r="J863" s="25"/>
      <c r="O863" s="126"/>
    </row>
    <row r="864" spans="4:15" s="15" customFormat="1" ht="12" customHeight="1">
      <c r="D864" s="119"/>
      <c r="E864" s="119"/>
      <c r="F864" s="119"/>
      <c r="J864" s="25"/>
      <c r="O864" s="126"/>
    </row>
    <row r="865" spans="4:15" s="15" customFormat="1" ht="12" customHeight="1">
      <c r="D865" s="119"/>
      <c r="E865" s="119"/>
      <c r="F865" s="119"/>
      <c r="J865" s="25"/>
      <c r="O865" s="126"/>
    </row>
    <row r="866" spans="4:15" s="15" customFormat="1" ht="12" customHeight="1">
      <c r="D866" s="119"/>
      <c r="E866" s="119"/>
      <c r="F866" s="119"/>
      <c r="J866" s="25"/>
      <c r="O866" s="126"/>
    </row>
    <row r="867" spans="4:15" s="15" customFormat="1" ht="12" customHeight="1">
      <c r="D867" s="119"/>
      <c r="E867" s="119"/>
      <c r="F867" s="119"/>
      <c r="J867" s="25"/>
      <c r="O867" s="126"/>
    </row>
    <row r="868" spans="4:15" s="15" customFormat="1" ht="12" customHeight="1">
      <c r="D868" s="119"/>
      <c r="E868" s="119"/>
      <c r="F868" s="119"/>
      <c r="J868" s="25"/>
      <c r="O868" s="126"/>
    </row>
    <row r="869" spans="4:15" s="15" customFormat="1" ht="12" customHeight="1">
      <c r="D869" s="119"/>
      <c r="E869" s="119"/>
      <c r="F869" s="119"/>
      <c r="J869" s="25"/>
      <c r="O869" s="126"/>
    </row>
    <row r="870" spans="4:15" s="15" customFormat="1" ht="12" customHeight="1">
      <c r="D870" s="119"/>
      <c r="E870" s="119"/>
      <c r="F870" s="119"/>
      <c r="J870" s="25"/>
      <c r="O870" s="126"/>
    </row>
    <row r="871" spans="4:15" s="15" customFormat="1" ht="12" customHeight="1">
      <c r="D871" s="119"/>
      <c r="E871" s="119"/>
      <c r="F871" s="119"/>
      <c r="J871" s="25"/>
      <c r="O871" s="126"/>
    </row>
    <row r="872" spans="4:15" s="15" customFormat="1" ht="12" customHeight="1">
      <c r="D872" s="119"/>
      <c r="E872" s="119"/>
      <c r="F872" s="119"/>
      <c r="J872" s="25"/>
      <c r="O872" s="126"/>
    </row>
    <row r="873" spans="4:15" s="15" customFormat="1" ht="12" customHeight="1">
      <c r="D873" s="119"/>
      <c r="E873" s="119"/>
      <c r="F873" s="119"/>
      <c r="J873" s="25"/>
      <c r="O873" s="126"/>
    </row>
    <row r="874" spans="4:15" s="15" customFormat="1" ht="12" customHeight="1">
      <c r="D874" s="119"/>
      <c r="E874" s="119"/>
      <c r="F874" s="119"/>
      <c r="J874" s="25"/>
      <c r="O874" s="126"/>
    </row>
    <row r="875" spans="4:15" s="15" customFormat="1" ht="12" customHeight="1">
      <c r="D875" s="119"/>
      <c r="E875" s="119"/>
      <c r="F875" s="119"/>
      <c r="J875" s="25"/>
      <c r="O875" s="126"/>
    </row>
    <row r="876" spans="4:15" s="15" customFormat="1" ht="12" customHeight="1">
      <c r="D876" s="119"/>
      <c r="E876" s="119"/>
      <c r="F876" s="119"/>
      <c r="J876" s="25"/>
      <c r="O876" s="126"/>
    </row>
    <row r="877" spans="4:15" s="15" customFormat="1" ht="12" customHeight="1">
      <c r="D877" s="119"/>
      <c r="E877" s="119"/>
      <c r="F877" s="119"/>
      <c r="J877" s="25"/>
      <c r="O877" s="126"/>
    </row>
    <row r="878" spans="4:15" s="15" customFormat="1" ht="12" customHeight="1">
      <c r="D878" s="119"/>
      <c r="E878" s="119"/>
      <c r="F878" s="119"/>
      <c r="J878" s="25"/>
      <c r="O878" s="126"/>
    </row>
    <row r="879" spans="4:15" s="15" customFormat="1" ht="12" customHeight="1">
      <c r="D879" s="119"/>
      <c r="E879" s="119"/>
      <c r="F879" s="119"/>
      <c r="J879" s="25"/>
      <c r="O879" s="126"/>
    </row>
    <row r="880" spans="4:15" s="15" customFormat="1" ht="12" customHeight="1">
      <c r="D880" s="119"/>
      <c r="E880" s="119"/>
      <c r="F880" s="119"/>
      <c r="J880" s="25"/>
      <c r="O880" s="126"/>
    </row>
    <row r="881" spans="4:15" s="15" customFormat="1" ht="12" customHeight="1">
      <c r="D881" s="119"/>
      <c r="E881" s="119"/>
      <c r="F881" s="119"/>
      <c r="J881" s="25"/>
      <c r="O881" s="126"/>
    </row>
    <row r="882" spans="4:15" s="15" customFormat="1" ht="12" customHeight="1">
      <c r="D882" s="119"/>
      <c r="E882" s="119"/>
      <c r="F882" s="119"/>
      <c r="J882" s="25"/>
      <c r="O882" s="126"/>
    </row>
    <row r="883" spans="4:15" s="15" customFormat="1" ht="12" customHeight="1">
      <c r="D883" s="119"/>
      <c r="E883" s="119"/>
      <c r="F883" s="119"/>
      <c r="J883" s="25"/>
      <c r="O883" s="126"/>
    </row>
    <row r="884" spans="4:15" s="15" customFormat="1" ht="12" customHeight="1">
      <c r="D884" s="119"/>
      <c r="E884" s="119"/>
      <c r="F884" s="119"/>
      <c r="J884" s="25"/>
      <c r="O884" s="126"/>
    </row>
    <row r="885" spans="4:15" s="15" customFormat="1" ht="12" customHeight="1">
      <c r="D885" s="119"/>
      <c r="E885" s="119"/>
      <c r="F885" s="119"/>
      <c r="J885" s="25"/>
      <c r="O885" s="126"/>
    </row>
    <row r="886" spans="4:15" s="15" customFormat="1" ht="12" customHeight="1">
      <c r="D886" s="119"/>
      <c r="E886" s="119"/>
      <c r="F886" s="119"/>
      <c r="J886" s="25"/>
      <c r="O886" s="126"/>
    </row>
    <row r="887" spans="4:15" s="15" customFormat="1" ht="12" customHeight="1">
      <c r="D887" s="119"/>
      <c r="E887" s="119"/>
      <c r="F887" s="119"/>
      <c r="J887" s="25"/>
      <c r="O887" s="126"/>
    </row>
    <row r="888" spans="4:15" s="15" customFormat="1" ht="12" customHeight="1">
      <c r="D888" s="119"/>
      <c r="E888" s="119"/>
      <c r="F888" s="119"/>
      <c r="J888" s="25"/>
      <c r="O888" s="126"/>
    </row>
    <row r="889" spans="4:15" s="15" customFormat="1" ht="12" customHeight="1">
      <c r="D889" s="119"/>
      <c r="E889" s="119"/>
      <c r="F889" s="119"/>
      <c r="J889" s="25"/>
      <c r="O889" s="126"/>
    </row>
    <row r="890" spans="4:15" s="15" customFormat="1" ht="12" customHeight="1">
      <c r="D890" s="119"/>
      <c r="E890" s="119"/>
      <c r="F890" s="119"/>
      <c r="J890" s="25"/>
      <c r="O890" s="126"/>
    </row>
    <row r="891" spans="4:15" s="15" customFormat="1" ht="12" customHeight="1">
      <c r="D891" s="119"/>
      <c r="E891" s="119"/>
      <c r="F891" s="119"/>
      <c r="J891" s="25"/>
      <c r="O891" s="126"/>
    </row>
    <row r="892" spans="4:15" s="15" customFormat="1" ht="12" customHeight="1">
      <c r="D892" s="119"/>
      <c r="E892" s="119"/>
      <c r="F892" s="119"/>
      <c r="J892" s="25"/>
      <c r="O892" s="126"/>
    </row>
    <row r="893" spans="4:15" s="15" customFormat="1" ht="12" customHeight="1">
      <c r="D893" s="119"/>
      <c r="E893" s="119"/>
      <c r="F893" s="119"/>
      <c r="J893" s="25"/>
      <c r="O893" s="126"/>
    </row>
    <row r="894" spans="4:15" s="15" customFormat="1" ht="12" customHeight="1">
      <c r="D894" s="119"/>
      <c r="E894" s="119"/>
      <c r="F894" s="119"/>
      <c r="J894" s="25"/>
      <c r="O894" s="126"/>
    </row>
    <row r="895" spans="4:15" s="15" customFormat="1" ht="12" customHeight="1">
      <c r="D895" s="119"/>
      <c r="E895" s="119"/>
      <c r="F895" s="119"/>
      <c r="J895" s="25"/>
      <c r="O895" s="126"/>
    </row>
    <row r="896" spans="4:15" s="15" customFormat="1" ht="12" customHeight="1">
      <c r="D896" s="119"/>
      <c r="E896" s="119"/>
      <c r="F896" s="119"/>
      <c r="J896" s="25"/>
      <c r="O896" s="126"/>
    </row>
    <row r="897" spans="4:15" s="15" customFormat="1" ht="12" customHeight="1">
      <c r="D897" s="119"/>
      <c r="E897" s="119"/>
      <c r="F897" s="119"/>
      <c r="J897" s="25"/>
      <c r="O897" s="126"/>
    </row>
    <row r="898" spans="4:15" s="15" customFormat="1" ht="12" customHeight="1">
      <c r="D898" s="119"/>
      <c r="E898" s="119"/>
      <c r="F898" s="119"/>
      <c r="J898" s="25"/>
      <c r="O898" s="126"/>
    </row>
    <row r="899" spans="4:15" s="15" customFormat="1" ht="12" customHeight="1">
      <c r="D899" s="119"/>
      <c r="E899" s="119"/>
      <c r="F899" s="119"/>
      <c r="J899" s="25"/>
      <c r="O899" s="126"/>
    </row>
    <row r="900" spans="4:15" s="15" customFormat="1" ht="12" customHeight="1">
      <c r="D900" s="119"/>
      <c r="E900" s="119"/>
      <c r="F900" s="119"/>
      <c r="J900" s="25"/>
      <c r="O900" s="126"/>
    </row>
    <row r="901" spans="4:15" s="15" customFormat="1" ht="12" customHeight="1">
      <c r="D901" s="119"/>
      <c r="E901" s="119"/>
      <c r="F901" s="119"/>
      <c r="J901" s="25"/>
      <c r="O901" s="126"/>
    </row>
    <row r="902" spans="4:15" s="15" customFormat="1" ht="12" customHeight="1">
      <c r="D902" s="119"/>
      <c r="E902" s="119"/>
      <c r="F902" s="119"/>
      <c r="J902" s="25"/>
      <c r="O902" s="126"/>
    </row>
    <row r="903" spans="4:15" s="15" customFormat="1" ht="12" customHeight="1">
      <c r="D903" s="119"/>
      <c r="E903" s="119"/>
      <c r="F903" s="119"/>
      <c r="J903" s="25"/>
      <c r="O903" s="126"/>
    </row>
    <row r="904" spans="4:15" s="15" customFormat="1" ht="12" customHeight="1">
      <c r="D904" s="119"/>
      <c r="E904" s="119"/>
      <c r="F904" s="119"/>
      <c r="J904" s="25"/>
      <c r="O904" s="126"/>
    </row>
    <row r="905" spans="4:15" s="15" customFormat="1" ht="12" customHeight="1">
      <c r="D905" s="119"/>
      <c r="E905" s="119"/>
      <c r="F905" s="119"/>
      <c r="J905" s="25"/>
      <c r="O905" s="126"/>
    </row>
    <row r="906" spans="4:15" s="15" customFormat="1" ht="12" customHeight="1">
      <c r="D906" s="119"/>
      <c r="E906" s="119"/>
      <c r="F906" s="119"/>
      <c r="J906" s="25"/>
      <c r="O906" s="126"/>
    </row>
    <row r="907" spans="4:15" s="15" customFormat="1" ht="12" customHeight="1">
      <c r="D907" s="119"/>
      <c r="E907" s="119"/>
      <c r="F907" s="119"/>
      <c r="J907" s="25"/>
      <c r="O907" s="126"/>
    </row>
    <row r="908" spans="4:15" s="15" customFormat="1" ht="12" customHeight="1">
      <c r="D908" s="119"/>
      <c r="E908" s="119"/>
      <c r="F908" s="119"/>
      <c r="J908" s="25"/>
      <c r="O908" s="126"/>
    </row>
    <row r="909" spans="4:15" s="15" customFormat="1" ht="12" customHeight="1">
      <c r="D909" s="119"/>
      <c r="E909" s="119"/>
      <c r="F909" s="119"/>
      <c r="J909" s="25"/>
      <c r="O909" s="126"/>
    </row>
    <row r="910" spans="4:15" s="15" customFormat="1" ht="12" customHeight="1">
      <c r="D910" s="119"/>
      <c r="E910" s="119"/>
      <c r="F910" s="119"/>
      <c r="J910" s="25"/>
      <c r="O910" s="126"/>
    </row>
    <row r="911" spans="4:15" s="15" customFormat="1" ht="12" customHeight="1">
      <c r="D911" s="119"/>
      <c r="E911" s="119"/>
      <c r="F911" s="119"/>
      <c r="J911" s="25"/>
      <c r="O911" s="126"/>
    </row>
    <row r="912" spans="4:15" s="15" customFormat="1" ht="12" customHeight="1">
      <c r="D912" s="119"/>
      <c r="E912" s="119"/>
      <c r="F912" s="119"/>
      <c r="J912" s="25"/>
      <c r="O912" s="126"/>
    </row>
    <row r="913" spans="4:15" s="15" customFormat="1" ht="12" customHeight="1">
      <c r="D913" s="119"/>
      <c r="E913" s="119"/>
      <c r="F913" s="119"/>
      <c r="J913" s="25"/>
      <c r="O913" s="126"/>
    </row>
    <row r="914" spans="4:15" s="15" customFormat="1" ht="12" customHeight="1">
      <c r="D914" s="119"/>
      <c r="E914" s="119"/>
      <c r="F914" s="119"/>
      <c r="J914" s="25"/>
      <c r="O914" s="126"/>
    </row>
    <row r="915" spans="4:15" s="15" customFormat="1" ht="12" customHeight="1">
      <c r="D915" s="119"/>
      <c r="E915" s="119"/>
      <c r="F915" s="119"/>
      <c r="J915" s="25"/>
      <c r="O915" s="126"/>
    </row>
    <row r="916" spans="4:15" s="15" customFormat="1" ht="12" customHeight="1">
      <c r="D916" s="119"/>
      <c r="E916" s="119"/>
      <c r="F916" s="119"/>
      <c r="J916" s="25"/>
      <c r="O916" s="126"/>
    </row>
    <row r="917" spans="4:15" s="15" customFormat="1" ht="12" customHeight="1">
      <c r="D917" s="119"/>
      <c r="E917" s="119"/>
      <c r="F917" s="119"/>
      <c r="J917" s="25"/>
      <c r="O917" s="126"/>
    </row>
    <row r="918" spans="4:15" s="15" customFormat="1" ht="12" customHeight="1">
      <c r="D918" s="119"/>
      <c r="E918" s="119"/>
      <c r="F918" s="119"/>
      <c r="J918" s="25"/>
      <c r="O918" s="126"/>
    </row>
    <row r="919" spans="4:15" s="15" customFormat="1" ht="12" customHeight="1">
      <c r="D919" s="119"/>
      <c r="E919" s="119"/>
      <c r="F919" s="119"/>
      <c r="J919" s="25"/>
      <c r="O919" s="126"/>
    </row>
    <row r="920" spans="4:15" s="15" customFormat="1" ht="12" customHeight="1">
      <c r="D920" s="119"/>
      <c r="E920" s="119"/>
      <c r="F920" s="119"/>
      <c r="J920" s="25"/>
      <c r="O920" s="126"/>
    </row>
    <row r="921" spans="4:15" s="15" customFormat="1" ht="12" customHeight="1">
      <c r="D921" s="119"/>
      <c r="E921" s="119"/>
      <c r="F921" s="119"/>
      <c r="J921" s="25"/>
      <c r="O921" s="126"/>
    </row>
    <row r="922" spans="4:15" s="15" customFormat="1" ht="12" customHeight="1">
      <c r="D922" s="119"/>
      <c r="E922" s="119"/>
      <c r="F922" s="119"/>
      <c r="J922" s="25"/>
      <c r="O922" s="126"/>
    </row>
    <row r="923" spans="4:15" s="15" customFormat="1" ht="12" customHeight="1">
      <c r="D923" s="119"/>
      <c r="E923" s="119"/>
      <c r="F923" s="119"/>
      <c r="J923" s="25"/>
      <c r="O923" s="126"/>
    </row>
    <row r="924" spans="4:15" s="15" customFormat="1" ht="12" customHeight="1">
      <c r="D924" s="119"/>
      <c r="E924" s="119"/>
      <c r="F924" s="119"/>
      <c r="J924" s="25"/>
      <c r="O924" s="126"/>
    </row>
    <row r="925" spans="4:15" s="15" customFormat="1" ht="12" customHeight="1">
      <c r="D925" s="119"/>
      <c r="E925" s="119"/>
      <c r="F925" s="119"/>
      <c r="J925" s="25"/>
      <c r="O925" s="126"/>
    </row>
    <row r="926" spans="4:15" s="15" customFormat="1" ht="12" customHeight="1">
      <c r="D926" s="119"/>
      <c r="E926" s="119"/>
      <c r="F926" s="119"/>
      <c r="J926" s="25"/>
      <c r="O926" s="126"/>
    </row>
    <row r="927" spans="4:15" s="15" customFormat="1" ht="12" customHeight="1">
      <c r="D927" s="119"/>
      <c r="E927" s="119"/>
      <c r="F927" s="119"/>
      <c r="J927" s="25"/>
      <c r="O927" s="126"/>
    </row>
    <row r="928" spans="4:15" s="15" customFormat="1" ht="12" customHeight="1">
      <c r="D928" s="119"/>
      <c r="E928" s="119"/>
      <c r="F928" s="119"/>
      <c r="J928" s="25"/>
      <c r="O928" s="126"/>
    </row>
    <row r="929" spans="4:15" s="15" customFormat="1" ht="12" customHeight="1">
      <c r="D929" s="119"/>
      <c r="E929" s="119"/>
      <c r="F929" s="119"/>
      <c r="J929" s="25"/>
      <c r="O929" s="126"/>
    </row>
    <row r="930" spans="4:15" s="15" customFormat="1" ht="12" customHeight="1">
      <c r="D930" s="119"/>
      <c r="E930" s="119"/>
      <c r="F930" s="119"/>
      <c r="J930" s="25"/>
      <c r="O930" s="126"/>
    </row>
    <row r="931" spans="4:15" s="15" customFormat="1" ht="12" customHeight="1">
      <c r="D931" s="119"/>
      <c r="E931" s="119"/>
      <c r="F931" s="119"/>
      <c r="J931" s="25"/>
      <c r="O931" s="126"/>
    </row>
    <row r="932" spans="4:15" s="15" customFormat="1" ht="12" customHeight="1">
      <c r="D932" s="119"/>
      <c r="E932" s="119"/>
      <c r="F932" s="119"/>
      <c r="J932" s="25"/>
      <c r="O932" s="126"/>
    </row>
    <row r="933" spans="4:15" s="15" customFormat="1" ht="12" customHeight="1">
      <c r="D933" s="119"/>
      <c r="E933" s="119"/>
      <c r="F933" s="119"/>
      <c r="J933" s="25"/>
      <c r="O933" s="126"/>
    </row>
    <row r="934" spans="4:15" s="15" customFormat="1" ht="12" customHeight="1">
      <c r="D934" s="119"/>
      <c r="E934" s="119"/>
      <c r="F934" s="119"/>
      <c r="J934" s="25"/>
      <c r="O934" s="126"/>
    </row>
    <row r="935" spans="4:15" s="15" customFormat="1" ht="12" customHeight="1">
      <c r="D935" s="119"/>
      <c r="E935" s="119"/>
      <c r="F935" s="119"/>
      <c r="J935" s="25"/>
      <c r="O935" s="126"/>
    </row>
    <row r="936" spans="4:15" s="15" customFormat="1" ht="12" customHeight="1">
      <c r="D936" s="119"/>
      <c r="E936" s="119"/>
      <c r="F936" s="119"/>
      <c r="J936" s="25"/>
      <c r="O936" s="126"/>
    </row>
    <row r="937" spans="4:15" s="15" customFormat="1" ht="12" customHeight="1">
      <c r="D937" s="119"/>
      <c r="E937" s="119"/>
      <c r="F937" s="119"/>
      <c r="J937" s="25"/>
      <c r="O937" s="126"/>
    </row>
    <row r="938" spans="4:15" s="15" customFormat="1" ht="12" customHeight="1">
      <c r="D938" s="119"/>
      <c r="E938" s="119"/>
      <c r="F938" s="119"/>
      <c r="J938" s="25"/>
      <c r="O938" s="126"/>
    </row>
    <row r="939" spans="4:15" s="15" customFormat="1" ht="12" customHeight="1">
      <c r="D939" s="119"/>
      <c r="E939" s="119"/>
      <c r="F939" s="119"/>
      <c r="J939" s="25"/>
      <c r="O939" s="126"/>
    </row>
    <row r="940" spans="4:15" s="15" customFormat="1" ht="12" customHeight="1">
      <c r="D940" s="119"/>
      <c r="E940" s="119"/>
      <c r="F940" s="119"/>
      <c r="J940" s="25"/>
      <c r="O940" s="126"/>
    </row>
    <row r="941" spans="4:15" s="15" customFormat="1" ht="12" customHeight="1">
      <c r="D941" s="119"/>
      <c r="E941" s="119"/>
      <c r="F941" s="119"/>
      <c r="J941" s="25"/>
      <c r="O941" s="126"/>
    </row>
    <row r="942" spans="4:15" s="15" customFormat="1" ht="12" customHeight="1">
      <c r="D942" s="119"/>
      <c r="E942" s="119"/>
      <c r="F942" s="119"/>
      <c r="J942" s="25"/>
      <c r="O942" s="126"/>
    </row>
    <row r="943" spans="4:15" s="15" customFormat="1" ht="12" customHeight="1">
      <c r="D943" s="119"/>
      <c r="E943" s="119"/>
      <c r="F943" s="119"/>
      <c r="J943" s="25"/>
      <c r="O943" s="126"/>
    </row>
    <row r="944" spans="4:15" s="15" customFormat="1" ht="12" customHeight="1">
      <c r="D944" s="119"/>
      <c r="E944" s="119"/>
      <c r="F944" s="119"/>
      <c r="J944" s="25"/>
      <c r="O944" s="126"/>
    </row>
    <row r="945" spans="4:15" s="15" customFormat="1" ht="12" customHeight="1">
      <c r="D945" s="119"/>
      <c r="E945" s="119"/>
      <c r="F945" s="119"/>
      <c r="J945" s="25"/>
      <c r="O945" s="126"/>
    </row>
    <row r="946" spans="4:15" s="15" customFormat="1" ht="12" customHeight="1">
      <c r="D946" s="119"/>
      <c r="E946" s="119"/>
      <c r="F946" s="119"/>
      <c r="J946" s="25"/>
      <c r="O946" s="126"/>
    </row>
    <row r="947" spans="4:15" s="15" customFormat="1" ht="12" customHeight="1">
      <c r="D947" s="119"/>
      <c r="E947" s="119"/>
      <c r="F947" s="119"/>
      <c r="J947" s="25"/>
      <c r="O947" s="126"/>
    </row>
    <row r="948" spans="4:15" s="15" customFormat="1" ht="12" customHeight="1">
      <c r="D948" s="119"/>
      <c r="E948" s="119"/>
      <c r="F948" s="119"/>
      <c r="J948" s="25"/>
      <c r="O948" s="126"/>
    </row>
    <row r="949" spans="4:15" s="15" customFormat="1" ht="12" customHeight="1">
      <c r="D949" s="119"/>
      <c r="E949" s="119"/>
      <c r="F949" s="119"/>
      <c r="J949" s="25"/>
      <c r="O949" s="126"/>
    </row>
    <row r="950" spans="4:15" s="15" customFormat="1" ht="12" customHeight="1">
      <c r="D950" s="119"/>
      <c r="E950" s="119"/>
      <c r="F950" s="119"/>
      <c r="J950" s="25"/>
      <c r="O950" s="126"/>
    </row>
    <row r="951" spans="4:15" s="15" customFormat="1" ht="12" customHeight="1">
      <c r="D951" s="119"/>
      <c r="E951" s="119"/>
      <c r="F951" s="119"/>
      <c r="J951" s="25"/>
      <c r="O951" s="126"/>
    </row>
    <row r="952" spans="4:15" s="15" customFormat="1" ht="12" customHeight="1">
      <c r="D952" s="119"/>
      <c r="E952" s="119"/>
      <c r="F952" s="119"/>
      <c r="J952" s="25"/>
      <c r="O952" s="126"/>
    </row>
    <row r="953" spans="4:15" s="15" customFormat="1" ht="12" customHeight="1">
      <c r="D953" s="119"/>
      <c r="E953" s="119"/>
      <c r="F953" s="119"/>
      <c r="J953" s="25"/>
      <c r="O953" s="126"/>
    </row>
    <row r="954" spans="4:15" s="15" customFormat="1" ht="12" customHeight="1">
      <c r="D954" s="119"/>
      <c r="E954" s="119"/>
      <c r="F954" s="119"/>
      <c r="J954" s="25"/>
      <c r="O954" s="126"/>
    </row>
    <row r="955" spans="4:15" s="15" customFormat="1" ht="12" customHeight="1">
      <c r="D955" s="119"/>
      <c r="E955" s="119"/>
      <c r="F955" s="119"/>
      <c r="J955" s="25"/>
      <c r="O955" s="126"/>
    </row>
    <row r="956" spans="4:15" s="15" customFormat="1" ht="12" customHeight="1">
      <c r="D956" s="119"/>
      <c r="E956" s="119"/>
      <c r="F956" s="119"/>
      <c r="J956" s="25"/>
      <c r="O956" s="126"/>
    </row>
    <row r="957" spans="4:15" s="15" customFormat="1" ht="12" customHeight="1">
      <c r="D957" s="119"/>
      <c r="E957" s="119"/>
      <c r="F957" s="119"/>
      <c r="J957" s="25"/>
      <c r="O957" s="126"/>
    </row>
    <row r="958" spans="4:15" s="15" customFormat="1" ht="12" customHeight="1">
      <c r="D958" s="119"/>
      <c r="E958" s="119"/>
      <c r="F958" s="119"/>
      <c r="J958" s="25"/>
      <c r="O958" s="126"/>
    </row>
    <row r="959" spans="4:15" s="15" customFormat="1" ht="12" customHeight="1">
      <c r="D959" s="119"/>
      <c r="E959" s="119"/>
      <c r="F959" s="119"/>
      <c r="J959" s="25"/>
      <c r="O959" s="126"/>
    </row>
    <row r="960" spans="4:15" s="15" customFormat="1" ht="12" customHeight="1">
      <c r="D960" s="119"/>
      <c r="E960" s="119"/>
      <c r="F960" s="119"/>
      <c r="J960" s="25"/>
      <c r="O960" s="126"/>
    </row>
    <row r="961" spans="4:15" s="15" customFormat="1" ht="12" customHeight="1">
      <c r="D961" s="119"/>
      <c r="E961" s="119"/>
      <c r="F961" s="119"/>
      <c r="J961" s="25"/>
      <c r="O961" s="126"/>
    </row>
    <row r="962" spans="4:15" s="15" customFormat="1" ht="12" customHeight="1">
      <c r="D962" s="119"/>
      <c r="E962" s="119"/>
      <c r="F962" s="119"/>
      <c r="J962" s="25"/>
      <c r="O962" s="126"/>
    </row>
    <row r="963" spans="4:15" s="15" customFormat="1" ht="12" customHeight="1">
      <c r="D963" s="119"/>
      <c r="E963" s="119"/>
      <c r="F963" s="119"/>
      <c r="J963" s="25"/>
      <c r="O963" s="126"/>
    </row>
    <row r="964" spans="4:15" s="15" customFormat="1" ht="12" customHeight="1">
      <c r="D964" s="119"/>
      <c r="E964" s="119"/>
      <c r="F964" s="119"/>
      <c r="J964" s="25"/>
      <c r="O964" s="126"/>
    </row>
    <row r="965" spans="4:15" s="15" customFormat="1" ht="12" customHeight="1">
      <c r="D965" s="119"/>
      <c r="E965" s="119"/>
      <c r="F965" s="119"/>
      <c r="J965" s="25"/>
      <c r="O965" s="126"/>
    </row>
    <row r="966" spans="4:15" s="15" customFormat="1" ht="12" customHeight="1">
      <c r="D966" s="119"/>
      <c r="E966" s="119"/>
      <c r="F966" s="119"/>
      <c r="J966" s="25"/>
      <c r="O966" s="126"/>
    </row>
    <row r="967" spans="4:15" s="15" customFormat="1" ht="12" customHeight="1">
      <c r="D967" s="119"/>
      <c r="E967" s="119"/>
      <c r="F967" s="119"/>
      <c r="J967" s="25"/>
      <c r="O967" s="126"/>
    </row>
    <row r="968" spans="4:15" s="15" customFormat="1" ht="12" customHeight="1">
      <c r="D968" s="119"/>
      <c r="E968" s="119"/>
      <c r="F968" s="119"/>
      <c r="J968" s="25"/>
      <c r="O968" s="126"/>
    </row>
    <row r="969" spans="4:15" s="15" customFormat="1" ht="12" customHeight="1">
      <c r="D969" s="119"/>
      <c r="E969" s="119"/>
      <c r="F969" s="119"/>
      <c r="J969" s="25"/>
      <c r="O969" s="126"/>
    </row>
    <row r="970" spans="4:15" s="15" customFormat="1" ht="12" customHeight="1">
      <c r="D970" s="119"/>
      <c r="E970" s="119"/>
      <c r="F970" s="119"/>
      <c r="J970" s="25"/>
      <c r="O970" s="126"/>
    </row>
    <row r="971" spans="4:15" s="15" customFormat="1" ht="12" customHeight="1">
      <c r="D971" s="119"/>
      <c r="E971" s="119"/>
      <c r="F971" s="119"/>
      <c r="J971" s="25"/>
      <c r="O971" s="126"/>
    </row>
    <row r="972" spans="4:15" s="15" customFormat="1" ht="12" customHeight="1">
      <c r="D972" s="119"/>
      <c r="E972" s="119"/>
      <c r="F972" s="119"/>
      <c r="J972" s="25"/>
      <c r="O972" s="126"/>
    </row>
    <row r="973" spans="4:15" s="15" customFormat="1" ht="12" customHeight="1">
      <c r="D973" s="119"/>
      <c r="E973" s="119"/>
      <c r="F973" s="119"/>
      <c r="J973" s="25"/>
      <c r="O973" s="126"/>
    </row>
    <row r="974" spans="4:15" s="15" customFormat="1" ht="12" customHeight="1">
      <c r="D974" s="119"/>
      <c r="E974" s="119"/>
      <c r="F974" s="119"/>
      <c r="J974" s="25"/>
      <c r="O974" s="126"/>
    </row>
    <row r="975" spans="4:15" s="15" customFormat="1" ht="12" customHeight="1">
      <c r="D975" s="119"/>
      <c r="E975" s="119"/>
      <c r="F975" s="119"/>
      <c r="J975" s="25"/>
      <c r="O975" s="126"/>
    </row>
    <row r="976" spans="4:15" s="15" customFormat="1" ht="12" customHeight="1">
      <c r="D976" s="119"/>
      <c r="E976" s="119"/>
      <c r="F976" s="119"/>
      <c r="J976" s="25"/>
      <c r="O976" s="126"/>
    </row>
    <row r="977" spans="4:15" s="15" customFormat="1" ht="12" customHeight="1">
      <c r="D977" s="119"/>
      <c r="E977" s="119"/>
      <c r="F977" s="119"/>
      <c r="J977" s="25"/>
      <c r="O977" s="126"/>
    </row>
    <row r="978" spans="4:15" s="15" customFormat="1" ht="12" customHeight="1">
      <c r="D978" s="119"/>
      <c r="E978" s="119"/>
      <c r="F978" s="119"/>
      <c r="J978" s="25"/>
      <c r="O978" s="126"/>
    </row>
    <row r="979" spans="4:15" s="15" customFormat="1" ht="12" customHeight="1">
      <c r="D979" s="119"/>
      <c r="E979" s="119"/>
      <c r="F979" s="119"/>
      <c r="J979" s="25"/>
      <c r="O979" s="126"/>
    </row>
    <row r="980" spans="4:15" s="15" customFormat="1" ht="12" customHeight="1">
      <c r="D980" s="119"/>
      <c r="E980" s="119"/>
      <c r="F980" s="119"/>
      <c r="J980" s="25"/>
      <c r="O980" s="126"/>
    </row>
    <row r="981" spans="4:15" s="15" customFormat="1" ht="12" customHeight="1">
      <c r="D981" s="119"/>
      <c r="E981" s="119"/>
      <c r="F981" s="119"/>
      <c r="J981" s="25"/>
      <c r="O981" s="126"/>
    </row>
    <row r="982" spans="4:15" s="15" customFormat="1" ht="12" customHeight="1">
      <c r="D982" s="119"/>
      <c r="E982" s="119"/>
      <c r="F982" s="119"/>
      <c r="J982" s="25"/>
      <c r="O982" s="126"/>
    </row>
    <row r="983" spans="4:15" s="15" customFormat="1" ht="12" customHeight="1">
      <c r="D983" s="119"/>
      <c r="E983" s="119"/>
      <c r="F983" s="119"/>
      <c r="J983" s="25"/>
      <c r="O983" s="126"/>
    </row>
    <row r="984" spans="4:15" s="15" customFormat="1" ht="12" customHeight="1">
      <c r="D984" s="119"/>
      <c r="E984" s="119"/>
      <c r="F984" s="119"/>
      <c r="J984" s="25"/>
      <c r="O984" s="126"/>
    </row>
    <row r="985" spans="4:15" s="15" customFormat="1" ht="12" customHeight="1">
      <c r="D985" s="119"/>
      <c r="E985" s="119"/>
      <c r="F985" s="119"/>
      <c r="J985" s="25"/>
      <c r="O985" s="126"/>
    </row>
    <row r="986" spans="4:15" s="15" customFormat="1" ht="12" customHeight="1">
      <c r="D986" s="119"/>
      <c r="E986" s="119"/>
      <c r="F986" s="119"/>
      <c r="J986" s="25"/>
      <c r="O986" s="126"/>
    </row>
    <row r="987" spans="4:15" s="15" customFormat="1" ht="12" customHeight="1">
      <c r="D987" s="119"/>
      <c r="E987" s="119"/>
      <c r="F987" s="119"/>
      <c r="J987" s="25"/>
      <c r="O987" s="126"/>
    </row>
    <row r="988" spans="4:15" s="15" customFormat="1" ht="12" customHeight="1">
      <c r="D988" s="119"/>
      <c r="E988" s="119"/>
      <c r="F988" s="119"/>
      <c r="J988" s="25"/>
      <c r="O988" s="126"/>
    </row>
    <row r="989" spans="4:15" s="15" customFormat="1" ht="12" customHeight="1">
      <c r="D989" s="119"/>
      <c r="E989" s="119"/>
      <c r="F989" s="119"/>
      <c r="J989" s="25"/>
      <c r="O989" s="126"/>
    </row>
    <row r="990" spans="4:15" s="15" customFormat="1" ht="12" customHeight="1">
      <c r="D990" s="119"/>
      <c r="E990" s="119"/>
      <c r="F990" s="119"/>
      <c r="J990" s="25"/>
      <c r="O990" s="126"/>
    </row>
    <row r="991" spans="4:15" s="15" customFormat="1" ht="12" customHeight="1">
      <c r="D991" s="119"/>
      <c r="E991" s="119"/>
      <c r="F991" s="119"/>
      <c r="J991" s="25"/>
      <c r="O991" s="126"/>
    </row>
    <row r="992" spans="4:15" s="15" customFormat="1" ht="12" customHeight="1">
      <c r="D992" s="119"/>
      <c r="E992" s="119"/>
      <c r="F992" s="119"/>
      <c r="J992" s="25"/>
      <c r="O992" s="126"/>
    </row>
    <row r="993" spans="4:15" s="15" customFormat="1" ht="12" customHeight="1">
      <c r="D993" s="119"/>
      <c r="E993" s="119"/>
      <c r="F993" s="119"/>
      <c r="J993" s="25"/>
      <c r="O993" s="126"/>
    </row>
    <row r="994" spans="4:15" s="15" customFormat="1" ht="12" customHeight="1">
      <c r="D994" s="119"/>
      <c r="E994" s="119"/>
      <c r="F994" s="119"/>
      <c r="J994" s="25"/>
      <c r="O994" s="126"/>
    </row>
    <row r="995" spans="4:15" s="15" customFormat="1" ht="12" customHeight="1">
      <c r="D995" s="119"/>
      <c r="E995" s="119"/>
      <c r="F995" s="119"/>
      <c r="J995" s="25"/>
      <c r="O995" s="126"/>
    </row>
    <row r="996" spans="4:15" s="15" customFormat="1" ht="12" customHeight="1">
      <c r="D996" s="119"/>
      <c r="E996" s="119"/>
      <c r="F996" s="119"/>
      <c r="J996" s="25"/>
      <c r="O996" s="126"/>
    </row>
    <row r="997" spans="4:15" s="15" customFormat="1" ht="12" customHeight="1">
      <c r="D997" s="119"/>
      <c r="E997" s="119"/>
      <c r="F997" s="119"/>
      <c r="J997" s="25"/>
      <c r="O997" s="126"/>
    </row>
    <row r="998" spans="4:15" s="15" customFormat="1" ht="12" customHeight="1">
      <c r="D998" s="119"/>
      <c r="E998" s="119"/>
      <c r="F998" s="119"/>
      <c r="J998" s="25"/>
      <c r="O998" s="126"/>
    </row>
    <row r="999" spans="4:15" s="15" customFormat="1" ht="12" customHeight="1">
      <c r="D999" s="119"/>
      <c r="E999" s="119"/>
      <c r="F999" s="119"/>
      <c r="J999" s="25"/>
      <c r="O999" s="126"/>
    </row>
    <row r="1000" spans="4:15" s="15" customFormat="1" ht="12" customHeight="1">
      <c r="D1000" s="119"/>
      <c r="E1000" s="119"/>
      <c r="F1000" s="119"/>
      <c r="J1000" s="25"/>
      <c r="O1000" s="126"/>
    </row>
    <row r="1001" spans="4:15" s="15" customFormat="1" ht="12" customHeight="1">
      <c r="D1001" s="119"/>
      <c r="E1001" s="119"/>
      <c r="F1001" s="119"/>
      <c r="J1001" s="25"/>
      <c r="O1001" s="126"/>
    </row>
    <row r="1002" spans="4:15" s="15" customFormat="1" ht="12" customHeight="1">
      <c r="D1002" s="119"/>
      <c r="E1002" s="119"/>
      <c r="F1002" s="119"/>
      <c r="J1002" s="25"/>
      <c r="O1002" s="126"/>
    </row>
    <row r="1003" spans="4:15" s="15" customFormat="1" ht="12" customHeight="1">
      <c r="D1003" s="119"/>
      <c r="E1003" s="119"/>
      <c r="F1003" s="119"/>
      <c r="J1003" s="25"/>
      <c r="O1003" s="126"/>
    </row>
    <row r="1004" spans="4:15" s="15" customFormat="1" ht="12" customHeight="1">
      <c r="D1004" s="119"/>
      <c r="E1004" s="119"/>
      <c r="F1004" s="119"/>
      <c r="J1004" s="25"/>
      <c r="O1004" s="126"/>
    </row>
    <row r="1005" spans="4:15" s="15" customFormat="1" ht="12" customHeight="1">
      <c r="D1005" s="119"/>
      <c r="E1005" s="119"/>
      <c r="F1005" s="119"/>
      <c r="J1005" s="25"/>
      <c r="O1005" s="126"/>
    </row>
    <row r="1006" spans="4:15" s="15" customFormat="1" ht="12" customHeight="1">
      <c r="D1006" s="119"/>
      <c r="E1006" s="119"/>
      <c r="F1006" s="119"/>
      <c r="J1006" s="25"/>
      <c r="O1006" s="126"/>
    </row>
    <row r="1007" spans="4:15" s="15" customFormat="1" ht="12" customHeight="1">
      <c r="D1007" s="119"/>
      <c r="E1007" s="119"/>
      <c r="F1007" s="119"/>
      <c r="J1007" s="25"/>
      <c r="O1007" s="126"/>
    </row>
    <row r="1008" spans="4:15" s="15" customFormat="1" ht="12" customHeight="1">
      <c r="D1008" s="119"/>
      <c r="E1008" s="119"/>
      <c r="F1008" s="119"/>
      <c r="J1008" s="25"/>
      <c r="O1008" s="126"/>
    </row>
    <row r="1009" spans="4:15" s="15" customFormat="1" ht="12" customHeight="1">
      <c r="D1009" s="119"/>
      <c r="E1009" s="119"/>
      <c r="F1009" s="119"/>
      <c r="J1009" s="25"/>
      <c r="O1009" s="126"/>
    </row>
    <row r="1010" spans="4:15" s="15" customFormat="1" ht="12" customHeight="1">
      <c r="D1010" s="119"/>
      <c r="E1010" s="119"/>
      <c r="F1010" s="119"/>
      <c r="J1010" s="25"/>
      <c r="O1010" s="126"/>
    </row>
    <row r="1011" spans="4:15" s="15" customFormat="1" ht="12" customHeight="1">
      <c r="D1011" s="119"/>
      <c r="E1011" s="119"/>
      <c r="F1011" s="119"/>
      <c r="J1011" s="25"/>
      <c r="O1011" s="126"/>
    </row>
    <row r="1012" spans="4:15" s="15" customFormat="1" ht="12" customHeight="1">
      <c r="D1012" s="119"/>
      <c r="E1012" s="119"/>
      <c r="F1012" s="119"/>
      <c r="J1012" s="25"/>
      <c r="O1012" s="126"/>
    </row>
    <row r="1013" spans="4:15" s="15" customFormat="1" ht="12" customHeight="1">
      <c r="D1013" s="119"/>
      <c r="E1013" s="119"/>
      <c r="F1013" s="119"/>
      <c r="J1013" s="25"/>
      <c r="O1013" s="126"/>
    </row>
    <row r="1014" spans="4:15" s="15" customFormat="1" ht="12" customHeight="1">
      <c r="D1014" s="119"/>
      <c r="E1014" s="119"/>
      <c r="F1014" s="119"/>
      <c r="J1014" s="25"/>
      <c r="O1014" s="126"/>
    </row>
    <row r="1015" spans="4:15" s="15" customFormat="1" ht="12" customHeight="1">
      <c r="D1015" s="119"/>
      <c r="E1015" s="119"/>
      <c r="F1015" s="119"/>
      <c r="J1015" s="25"/>
      <c r="O1015" s="126"/>
    </row>
    <row r="1016" spans="4:15" s="15" customFormat="1" ht="12" customHeight="1">
      <c r="D1016" s="119"/>
      <c r="E1016" s="119"/>
      <c r="F1016" s="119"/>
      <c r="J1016" s="25"/>
      <c r="O1016" s="126"/>
    </row>
    <row r="1017" spans="4:15" s="15" customFormat="1" ht="12" customHeight="1">
      <c r="D1017" s="119"/>
      <c r="E1017" s="119"/>
      <c r="F1017" s="119"/>
      <c r="J1017" s="25"/>
      <c r="O1017" s="126"/>
    </row>
    <row r="1018" spans="4:15" s="15" customFormat="1" ht="12" customHeight="1">
      <c r="D1018" s="119"/>
      <c r="E1018" s="119"/>
      <c r="F1018" s="119"/>
      <c r="J1018" s="25"/>
      <c r="O1018" s="126"/>
    </row>
    <row r="1019" spans="4:15" s="15" customFormat="1" ht="12" customHeight="1">
      <c r="D1019" s="119"/>
      <c r="E1019" s="119"/>
      <c r="F1019" s="119"/>
      <c r="J1019" s="25"/>
      <c r="O1019" s="126"/>
    </row>
    <row r="1020" spans="4:15" s="15" customFormat="1" ht="12" customHeight="1">
      <c r="D1020" s="119"/>
      <c r="E1020" s="119"/>
      <c r="F1020" s="119"/>
      <c r="J1020" s="25"/>
      <c r="O1020" s="126"/>
    </row>
    <row r="1021" spans="4:15" s="15" customFormat="1" ht="12" customHeight="1">
      <c r="D1021" s="119"/>
      <c r="E1021" s="119"/>
      <c r="F1021" s="119"/>
      <c r="J1021" s="25"/>
      <c r="O1021" s="126"/>
    </row>
    <row r="1022" spans="4:15" s="15" customFormat="1" ht="12" customHeight="1">
      <c r="D1022" s="119"/>
      <c r="E1022" s="119"/>
      <c r="F1022" s="119"/>
      <c r="J1022" s="25"/>
      <c r="O1022" s="126"/>
    </row>
    <row r="1023" spans="4:15" s="15" customFormat="1" ht="12" customHeight="1">
      <c r="D1023" s="119"/>
      <c r="E1023" s="119"/>
      <c r="F1023" s="119"/>
      <c r="J1023" s="25"/>
      <c r="O1023" s="126"/>
    </row>
    <row r="1024" spans="4:15" s="15" customFormat="1" ht="12" customHeight="1">
      <c r="D1024" s="119"/>
      <c r="E1024" s="119"/>
      <c r="F1024" s="119"/>
      <c r="J1024" s="25"/>
      <c r="O1024" s="126"/>
    </row>
    <row r="1025" spans="4:15" s="15" customFormat="1" ht="12" customHeight="1">
      <c r="D1025" s="119"/>
      <c r="E1025" s="119"/>
      <c r="F1025" s="119"/>
      <c r="J1025" s="25"/>
      <c r="O1025" s="126"/>
    </row>
    <row r="1026" spans="4:15" s="15" customFormat="1" ht="12" customHeight="1">
      <c r="D1026" s="119"/>
      <c r="E1026" s="119"/>
      <c r="F1026" s="119"/>
      <c r="J1026" s="25"/>
      <c r="O1026" s="126"/>
    </row>
    <row r="1027" spans="4:15" s="15" customFormat="1" ht="12" customHeight="1">
      <c r="D1027" s="119"/>
      <c r="E1027" s="119"/>
      <c r="F1027" s="119"/>
      <c r="J1027" s="25"/>
      <c r="O1027" s="126"/>
    </row>
    <row r="1028" spans="4:15" s="15" customFormat="1" ht="12" customHeight="1">
      <c r="D1028" s="119"/>
      <c r="E1028" s="119"/>
      <c r="F1028" s="119"/>
      <c r="J1028" s="25"/>
      <c r="O1028" s="126"/>
    </row>
    <row r="1029" spans="4:15" s="15" customFormat="1" ht="12" customHeight="1">
      <c r="D1029" s="119"/>
      <c r="E1029" s="119"/>
      <c r="F1029" s="119"/>
      <c r="J1029" s="25"/>
      <c r="O1029" s="126"/>
    </row>
    <row r="1030" spans="4:15" s="15" customFormat="1" ht="12" customHeight="1">
      <c r="D1030" s="119"/>
      <c r="E1030" s="119"/>
      <c r="F1030" s="119"/>
      <c r="J1030" s="25"/>
      <c r="O1030" s="126"/>
    </row>
    <row r="1031" spans="4:15" s="15" customFormat="1" ht="12" customHeight="1">
      <c r="D1031" s="119"/>
      <c r="E1031" s="119"/>
      <c r="F1031" s="119"/>
      <c r="J1031" s="25"/>
      <c r="O1031" s="126"/>
    </row>
    <row r="1032" spans="4:15" s="15" customFormat="1" ht="12" customHeight="1">
      <c r="D1032" s="119"/>
      <c r="E1032" s="119"/>
      <c r="F1032" s="119"/>
      <c r="J1032" s="25"/>
      <c r="O1032" s="126"/>
    </row>
    <row r="1033" spans="4:15" s="15" customFormat="1" ht="12" customHeight="1">
      <c r="D1033" s="119"/>
      <c r="E1033" s="119"/>
      <c r="F1033" s="119"/>
      <c r="J1033" s="25"/>
      <c r="O1033" s="126"/>
    </row>
    <row r="1034" spans="4:15" s="15" customFormat="1" ht="12" customHeight="1">
      <c r="D1034" s="119"/>
      <c r="E1034" s="119"/>
      <c r="F1034" s="119"/>
      <c r="J1034" s="25"/>
      <c r="O1034" s="126"/>
    </row>
    <row r="1035" spans="4:15" s="15" customFormat="1" ht="12" customHeight="1">
      <c r="D1035" s="119"/>
      <c r="E1035" s="119"/>
      <c r="F1035" s="119"/>
      <c r="J1035" s="25"/>
      <c r="O1035" s="126"/>
    </row>
    <row r="1036" spans="4:15" s="15" customFormat="1" ht="12" customHeight="1">
      <c r="D1036" s="119"/>
      <c r="E1036" s="119"/>
      <c r="F1036" s="119"/>
      <c r="J1036" s="25"/>
      <c r="O1036" s="126"/>
    </row>
    <row r="1037" spans="4:15" s="15" customFormat="1" ht="12" customHeight="1">
      <c r="D1037" s="119"/>
      <c r="E1037" s="119"/>
      <c r="F1037" s="119"/>
      <c r="J1037" s="25"/>
      <c r="O1037" s="126"/>
    </row>
    <row r="1038" spans="4:15" s="15" customFormat="1" ht="12" customHeight="1">
      <c r="D1038" s="119"/>
      <c r="E1038" s="119"/>
      <c r="F1038" s="119"/>
      <c r="J1038" s="25"/>
      <c r="O1038" s="126"/>
    </row>
    <row r="1039" spans="4:15" s="15" customFormat="1" ht="12" customHeight="1">
      <c r="D1039" s="119"/>
      <c r="E1039" s="119"/>
      <c r="F1039" s="119"/>
      <c r="J1039" s="25"/>
      <c r="O1039" s="126"/>
    </row>
    <row r="1040" spans="4:15" s="15" customFormat="1" ht="12" customHeight="1">
      <c r="D1040" s="119"/>
      <c r="E1040" s="119"/>
      <c r="F1040" s="119"/>
      <c r="J1040" s="25"/>
      <c r="O1040" s="126"/>
    </row>
    <row r="1041" spans="4:15" s="15" customFormat="1" ht="12" customHeight="1">
      <c r="D1041" s="119"/>
      <c r="E1041" s="119"/>
      <c r="F1041" s="119"/>
      <c r="J1041" s="25"/>
      <c r="O1041" s="126"/>
    </row>
    <row r="1042" spans="4:15" s="15" customFormat="1" ht="12" customHeight="1">
      <c r="D1042" s="119"/>
      <c r="E1042" s="119"/>
      <c r="F1042" s="119"/>
      <c r="J1042" s="25"/>
      <c r="O1042" s="126"/>
    </row>
    <row r="1043" spans="4:15" s="15" customFormat="1" ht="12" customHeight="1">
      <c r="D1043" s="119"/>
      <c r="E1043" s="119"/>
      <c r="F1043" s="119"/>
      <c r="J1043" s="25"/>
      <c r="O1043" s="126"/>
    </row>
    <row r="1044" spans="4:15" s="15" customFormat="1" ht="12" customHeight="1">
      <c r="D1044" s="119"/>
      <c r="E1044" s="119"/>
      <c r="F1044" s="119"/>
      <c r="J1044" s="25"/>
      <c r="O1044" s="126"/>
    </row>
    <row r="1045" spans="4:15" s="15" customFormat="1" ht="12" customHeight="1">
      <c r="D1045" s="119"/>
      <c r="E1045" s="119"/>
      <c r="F1045" s="119"/>
      <c r="J1045" s="25"/>
      <c r="O1045" s="126"/>
    </row>
    <row r="1046" spans="4:15" s="15" customFormat="1" ht="12" customHeight="1">
      <c r="D1046" s="119"/>
      <c r="E1046" s="119"/>
      <c r="F1046" s="119"/>
      <c r="J1046" s="25"/>
      <c r="O1046" s="126"/>
    </row>
    <row r="1047" spans="4:15" s="15" customFormat="1" ht="12" customHeight="1">
      <c r="D1047" s="119"/>
      <c r="E1047" s="119"/>
      <c r="F1047" s="119"/>
      <c r="J1047" s="25"/>
      <c r="O1047" s="126"/>
    </row>
    <row r="1048" spans="4:15" s="15" customFormat="1" ht="12" customHeight="1">
      <c r="D1048" s="119"/>
      <c r="E1048" s="119"/>
      <c r="F1048" s="119"/>
      <c r="J1048" s="25"/>
      <c r="O1048" s="126"/>
    </row>
    <row r="1049" spans="4:15" s="15" customFormat="1" ht="12" customHeight="1">
      <c r="D1049" s="119"/>
      <c r="E1049" s="119"/>
      <c r="F1049" s="119"/>
      <c r="J1049" s="25"/>
      <c r="O1049" s="126"/>
    </row>
    <row r="1050" spans="4:15" s="15" customFormat="1" ht="12" customHeight="1">
      <c r="D1050" s="119"/>
      <c r="E1050" s="119"/>
      <c r="F1050" s="119"/>
      <c r="J1050" s="25"/>
      <c r="O1050" s="126"/>
    </row>
    <row r="1051" spans="4:15" s="15" customFormat="1" ht="12" customHeight="1">
      <c r="D1051" s="119"/>
      <c r="E1051" s="119"/>
      <c r="F1051" s="119"/>
      <c r="J1051" s="25"/>
      <c r="O1051" s="126"/>
    </row>
    <row r="1052" spans="4:15" s="15" customFormat="1" ht="12" customHeight="1">
      <c r="D1052" s="119"/>
      <c r="E1052" s="119"/>
      <c r="F1052" s="119"/>
      <c r="J1052" s="25"/>
      <c r="O1052" s="126"/>
    </row>
    <row r="1053" spans="4:15" s="15" customFormat="1" ht="12" customHeight="1">
      <c r="D1053" s="119"/>
      <c r="E1053" s="119"/>
      <c r="F1053" s="119"/>
      <c r="J1053" s="25"/>
      <c r="O1053" s="126"/>
    </row>
    <row r="1054" spans="4:15" s="15" customFormat="1" ht="12" customHeight="1">
      <c r="D1054" s="119"/>
      <c r="E1054" s="119"/>
      <c r="F1054" s="119"/>
      <c r="J1054" s="25"/>
      <c r="O1054" s="126"/>
    </row>
    <row r="1055" spans="4:15" s="15" customFormat="1" ht="12" customHeight="1">
      <c r="D1055" s="119"/>
      <c r="E1055" s="119"/>
      <c r="F1055" s="119"/>
      <c r="J1055" s="25"/>
      <c r="O1055" s="126"/>
    </row>
    <row r="1056" spans="4:15" s="15" customFormat="1" ht="12" customHeight="1">
      <c r="D1056" s="119"/>
      <c r="E1056" s="119"/>
      <c r="F1056" s="119"/>
      <c r="J1056" s="25"/>
      <c r="O1056" s="126"/>
    </row>
    <row r="1057" spans="4:15" s="15" customFormat="1" ht="12" customHeight="1">
      <c r="D1057" s="119"/>
      <c r="E1057" s="119"/>
      <c r="F1057" s="119"/>
      <c r="J1057" s="25"/>
      <c r="O1057" s="126"/>
    </row>
    <row r="1058" spans="4:15" s="15" customFormat="1" ht="12" customHeight="1">
      <c r="D1058" s="119"/>
      <c r="E1058" s="119"/>
      <c r="F1058" s="119"/>
      <c r="J1058" s="25"/>
      <c r="O1058" s="126"/>
    </row>
    <row r="1059" spans="4:15" s="15" customFormat="1" ht="12" customHeight="1">
      <c r="D1059" s="119"/>
      <c r="E1059" s="119"/>
      <c r="F1059" s="119"/>
      <c r="J1059" s="25"/>
      <c r="O1059" s="126"/>
    </row>
    <row r="1060" spans="4:15" s="15" customFormat="1" ht="12" customHeight="1">
      <c r="D1060" s="119"/>
      <c r="E1060" s="119"/>
      <c r="F1060" s="119"/>
      <c r="J1060" s="25"/>
      <c r="O1060" s="126"/>
    </row>
    <row r="1061" spans="4:15" s="15" customFormat="1" ht="12" customHeight="1">
      <c r="D1061" s="119"/>
      <c r="E1061" s="119"/>
      <c r="F1061" s="119"/>
      <c r="J1061" s="25"/>
      <c r="O1061" s="126"/>
    </row>
    <row r="1062" spans="4:15" s="15" customFormat="1" ht="12" customHeight="1">
      <c r="D1062" s="119"/>
      <c r="E1062" s="119"/>
      <c r="F1062" s="119"/>
      <c r="J1062" s="25"/>
      <c r="O1062" s="126"/>
    </row>
    <row r="1063" spans="4:15" s="15" customFormat="1" ht="12" customHeight="1">
      <c r="D1063" s="119"/>
      <c r="E1063" s="119"/>
      <c r="F1063" s="119"/>
      <c r="J1063" s="25"/>
      <c r="O1063" s="126"/>
    </row>
    <row r="1064" spans="4:15" s="15" customFormat="1" ht="12" customHeight="1">
      <c r="D1064" s="119"/>
      <c r="E1064" s="119"/>
      <c r="F1064" s="119"/>
      <c r="J1064" s="25"/>
      <c r="O1064" s="126"/>
    </row>
    <row r="1065" spans="4:15" s="15" customFormat="1" ht="12" customHeight="1">
      <c r="D1065" s="119"/>
      <c r="E1065" s="119"/>
      <c r="F1065" s="119"/>
      <c r="J1065" s="25"/>
      <c r="O1065" s="126"/>
    </row>
    <row r="1066" spans="4:15" s="15" customFormat="1" ht="12" customHeight="1">
      <c r="D1066" s="119"/>
      <c r="E1066" s="119"/>
      <c r="F1066" s="119"/>
      <c r="J1066" s="25"/>
      <c r="O1066" s="126"/>
    </row>
    <row r="1067" spans="4:15" s="15" customFormat="1" ht="12" customHeight="1">
      <c r="D1067" s="119"/>
      <c r="E1067" s="119"/>
      <c r="F1067" s="119"/>
      <c r="J1067" s="25"/>
      <c r="O1067" s="126"/>
    </row>
    <row r="1068" spans="4:15" s="15" customFormat="1" ht="12" customHeight="1">
      <c r="D1068" s="119"/>
      <c r="E1068" s="119"/>
      <c r="F1068" s="119"/>
      <c r="J1068" s="25"/>
      <c r="O1068" s="126"/>
    </row>
    <row r="1069" spans="4:15" s="15" customFormat="1" ht="12" customHeight="1">
      <c r="D1069" s="119"/>
      <c r="E1069" s="119"/>
      <c r="F1069" s="119"/>
      <c r="J1069" s="25"/>
      <c r="O1069" s="126"/>
    </row>
    <row r="1070" spans="4:15" s="15" customFormat="1" ht="12" customHeight="1">
      <c r="D1070" s="119"/>
      <c r="E1070" s="119"/>
      <c r="F1070" s="119"/>
      <c r="J1070" s="25"/>
      <c r="O1070" s="126"/>
    </row>
    <row r="1071" spans="4:15" s="15" customFormat="1" ht="12" customHeight="1">
      <c r="D1071" s="119"/>
      <c r="E1071" s="119"/>
      <c r="F1071" s="119"/>
      <c r="J1071" s="25"/>
      <c r="O1071" s="126"/>
    </row>
    <row r="1072" spans="4:15" s="15" customFormat="1" ht="12" customHeight="1">
      <c r="D1072" s="119"/>
      <c r="E1072" s="119"/>
      <c r="F1072" s="119"/>
      <c r="J1072" s="25"/>
      <c r="O1072" s="126"/>
    </row>
    <row r="1073" spans="4:15" s="15" customFormat="1" ht="12" customHeight="1">
      <c r="D1073" s="119"/>
      <c r="E1073" s="119"/>
      <c r="F1073" s="119"/>
      <c r="J1073" s="25"/>
      <c r="O1073" s="126"/>
    </row>
    <row r="1074" spans="4:15" s="15" customFormat="1" ht="12" customHeight="1">
      <c r="D1074" s="119"/>
      <c r="E1074" s="119"/>
      <c r="F1074" s="119"/>
      <c r="J1074" s="25"/>
      <c r="O1074" s="126"/>
    </row>
    <row r="1075" spans="4:15" s="15" customFormat="1" ht="12" customHeight="1">
      <c r="D1075" s="119"/>
      <c r="E1075" s="119"/>
      <c r="F1075" s="119"/>
      <c r="J1075" s="25"/>
      <c r="O1075" s="126"/>
    </row>
    <row r="1076" spans="4:15" s="15" customFormat="1" ht="12" customHeight="1">
      <c r="D1076" s="119"/>
      <c r="E1076" s="119"/>
      <c r="F1076" s="119"/>
      <c r="J1076" s="25"/>
      <c r="O1076" s="126"/>
    </row>
    <row r="1077" spans="4:15" s="15" customFormat="1" ht="12" customHeight="1">
      <c r="D1077" s="119"/>
      <c r="E1077" s="119"/>
      <c r="F1077" s="119"/>
      <c r="J1077" s="25"/>
      <c r="O1077" s="126"/>
    </row>
    <row r="1078" spans="4:15" s="15" customFormat="1" ht="12" customHeight="1">
      <c r="D1078" s="119"/>
      <c r="E1078" s="119"/>
      <c r="F1078" s="119"/>
      <c r="J1078" s="25"/>
      <c r="O1078" s="126"/>
    </row>
    <row r="1079" spans="4:15" s="15" customFormat="1" ht="12" customHeight="1">
      <c r="D1079" s="119"/>
      <c r="E1079" s="119"/>
      <c r="F1079" s="119"/>
      <c r="J1079" s="25"/>
      <c r="O1079" s="126"/>
    </row>
    <row r="1080" spans="4:15" s="15" customFormat="1" ht="12" customHeight="1">
      <c r="D1080" s="119"/>
      <c r="E1080" s="119"/>
      <c r="F1080" s="119"/>
      <c r="J1080" s="25"/>
      <c r="O1080" s="126"/>
    </row>
    <row r="1081" spans="4:15" s="15" customFormat="1" ht="12" customHeight="1">
      <c r="D1081" s="119"/>
      <c r="E1081" s="119"/>
      <c r="F1081" s="119"/>
      <c r="J1081" s="25"/>
      <c r="O1081" s="126"/>
    </row>
    <row r="1082" spans="4:15" s="15" customFormat="1" ht="12" customHeight="1">
      <c r="D1082" s="119"/>
      <c r="E1082" s="119"/>
      <c r="F1082" s="119"/>
      <c r="J1082" s="25"/>
      <c r="O1082" s="126"/>
    </row>
    <row r="1083" spans="4:15" s="15" customFormat="1" ht="12" customHeight="1">
      <c r="D1083" s="119"/>
      <c r="E1083" s="119"/>
      <c r="F1083" s="119"/>
      <c r="J1083" s="25"/>
      <c r="O1083" s="126"/>
    </row>
    <row r="1084" spans="4:15" s="15" customFormat="1" ht="12" customHeight="1">
      <c r="D1084" s="119"/>
      <c r="E1084" s="119"/>
      <c r="F1084" s="119"/>
      <c r="J1084" s="25"/>
      <c r="O1084" s="126"/>
    </row>
    <row r="1085" spans="4:15" s="15" customFormat="1" ht="12" customHeight="1">
      <c r="D1085" s="119"/>
      <c r="E1085" s="119"/>
      <c r="F1085" s="119"/>
      <c r="J1085" s="25"/>
      <c r="O1085" s="126"/>
    </row>
    <row r="1086" spans="4:15" s="15" customFormat="1" ht="12" customHeight="1">
      <c r="D1086" s="119"/>
      <c r="E1086" s="119"/>
      <c r="F1086" s="119"/>
      <c r="J1086" s="25"/>
      <c r="O1086" s="126"/>
    </row>
    <row r="1087" spans="4:15" s="15" customFormat="1" ht="12" customHeight="1">
      <c r="D1087" s="119"/>
      <c r="E1087" s="119"/>
      <c r="F1087" s="119"/>
      <c r="J1087" s="25"/>
      <c r="O1087" s="126"/>
    </row>
    <row r="1088" spans="4:15" s="15" customFormat="1" ht="12" customHeight="1">
      <c r="D1088" s="119"/>
      <c r="E1088" s="119"/>
      <c r="F1088" s="119"/>
      <c r="J1088" s="25"/>
      <c r="O1088" s="126"/>
    </row>
    <row r="1089" spans="4:15" s="15" customFormat="1" ht="12" customHeight="1">
      <c r="D1089" s="119"/>
      <c r="E1089" s="119"/>
      <c r="F1089" s="119"/>
      <c r="J1089" s="25"/>
      <c r="O1089" s="126"/>
    </row>
    <row r="1090" spans="4:15" s="15" customFormat="1" ht="12" customHeight="1">
      <c r="D1090" s="119"/>
      <c r="E1090" s="119"/>
      <c r="F1090" s="119"/>
      <c r="J1090" s="25"/>
      <c r="O1090" s="126"/>
    </row>
    <row r="1091" spans="4:15" s="15" customFormat="1" ht="12" customHeight="1">
      <c r="D1091" s="119"/>
      <c r="E1091" s="119"/>
      <c r="F1091" s="119"/>
      <c r="J1091" s="25"/>
      <c r="O1091" s="126"/>
    </row>
    <row r="1092" spans="4:15" s="15" customFormat="1" ht="12" customHeight="1">
      <c r="D1092" s="119"/>
      <c r="E1092" s="119"/>
      <c r="F1092" s="119"/>
      <c r="J1092" s="25"/>
      <c r="O1092" s="126"/>
    </row>
    <row r="1093" spans="4:15" s="15" customFormat="1" ht="12" customHeight="1">
      <c r="D1093" s="119"/>
      <c r="E1093" s="119"/>
      <c r="F1093" s="119"/>
      <c r="J1093" s="25"/>
      <c r="O1093" s="126"/>
    </row>
    <row r="1094" spans="4:15" s="15" customFormat="1" ht="12" customHeight="1">
      <c r="D1094" s="119"/>
      <c r="E1094" s="119"/>
      <c r="F1094" s="119"/>
      <c r="J1094" s="25"/>
      <c r="O1094" s="126"/>
    </row>
    <row r="1095" spans="4:15" s="15" customFormat="1" ht="12" customHeight="1">
      <c r="D1095" s="119"/>
      <c r="E1095" s="119"/>
      <c r="F1095" s="119"/>
      <c r="J1095" s="25"/>
      <c r="O1095" s="126"/>
    </row>
    <row r="1096" spans="4:15" s="15" customFormat="1" ht="12" customHeight="1">
      <c r="D1096" s="119"/>
      <c r="E1096" s="119"/>
      <c r="F1096" s="119"/>
      <c r="J1096" s="25"/>
      <c r="O1096" s="126"/>
    </row>
    <row r="1097" spans="4:15" s="15" customFormat="1" ht="12" customHeight="1">
      <c r="D1097" s="119"/>
      <c r="E1097" s="119"/>
      <c r="F1097" s="119"/>
      <c r="J1097" s="25"/>
      <c r="O1097" s="126"/>
    </row>
    <row r="1098" spans="4:15" s="15" customFormat="1" ht="12" customHeight="1">
      <c r="D1098" s="119"/>
      <c r="E1098" s="119"/>
      <c r="F1098" s="119"/>
      <c r="J1098" s="25"/>
      <c r="O1098" s="126"/>
    </row>
    <row r="1099" spans="4:15" s="15" customFormat="1" ht="12" customHeight="1">
      <c r="D1099" s="119"/>
      <c r="E1099" s="119"/>
      <c r="F1099" s="119"/>
      <c r="J1099" s="25"/>
      <c r="O1099" s="126"/>
    </row>
    <row r="1100" spans="4:15" s="15" customFormat="1" ht="12" customHeight="1">
      <c r="D1100" s="119"/>
      <c r="E1100" s="119"/>
      <c r="F1100" s="119"/>
      <c r="J1100" s="25"/>
      <c r="O1100" s="126"/>
    </row>
    <row r="1101" spans="4:15" s="15" customFormat="1" ht="12" customHeight="1">
      <c r="D1101" s="119"/>
      <c r="E1101" s="119"/>
      <c r="F1101" s="119"/>
      <c r="J1101" s="25"/>
      <c r="O1101" s="126"/>
    </row>
    <row r="1102" spans="4:15" s="15" customFormat="1" ht="12" customHeight="1">
      <c r="D1102" s="119"/>
      <c r="E1102" s="119"/>
      <c r="F1102" s="119"/>
      <c r="J1102" s="25"/>
      <c r="O1102" s="126"/>
    </row>
    <row r="1103" spans="4:15" s="15" customFormat="1" ht="12" customHeight="1">
      <c r="D1103" s="119"/>
      <c r="E1103" s="119"/>
      <c r="F1103" s="119"/>
      <c r="J1103" s="25"/>
      <c r="O1103" s="126"/>
    </row>
    <row r="1104" spans="4:15" s="15" customFormat="1" ht="12" customHeight="1">
      <c r="D1104" s="119"/>
      <c r="E1104" s="119"/>
      <c r="F1104" s="119"/>
      <c r="J1104" s="25"/>
      <c r="O1104" s="126"/>
    </row>
    <row r="1105" spans="4:15" s="15" customFormat="1" ht="12" customHeight="1">
      <c r="D1105" s="119"/>
      <c r="E1105" s="119"/>
      <c r="F1105" s="119"/>
      <c r="J1105" s="25"/>
      <c r="O1105" s="126"/>
    </row>
    <row r="1106" spans="4:15" s="15" customFormat="1" ht="12" customHeight="1">
      <c r="D1106" s="119"/>
      <c r="E1106" s="119"/>
      <c r="F1106" s="119"/>
      <c r="J1106" s="25"/>
      <c r="O1106" s="126"/>
    </row>
    <row r="1107" spans="4:15" s="15" customFormat="1" ht="12" customHeight="1">
      <c r="D1107" s="119"/>
      <c r="E1107" s="119"/>
      <c r="F1107" s="119"/>
      <c r="J1107" s="25"/>
      <c r="O1107" s="126"/>
    </row>
    <row r="1108" spans="4:15" s="15" customFormat="1" ht="12" customHeight="1">
      <c r="D1108" s="119"/>
      <c r="E1108" s="119"/>
      <c r="F1108" s="119"/>
      <c r="J1108" s="25"/>
      <c r="O1108" s="126"/>
    </row>
    <row r="1109" spans="4:15" s="15" customFormat="1" ht="12" customHeight="1">
      <c r="D1109" s="119"/>
      <c r="E1109" s="119"/>
      <c r="F1109" s="119"/>
      <c r="J1109" s="25"/>
      <c r="O1109" s="126"/>
    </row>
    <row r="1110" spans="4:15" s="15" customFormat="1" ht="12" customHeight="1">
      <c r="D1110" s="119"/>
      <c r="E1110" s="119"/>
      <c r="F1110" s="119"/>
      <c r="J1110" s="25"/>
      <c r="O1110" s="126"/>
    </row>
    <row r="1111" spans="4:15" s="15" customFormat="1" ht="12" customHeight="1">
      <c r="D1111" s="119"/>
      <c r="E1111" s="119"/>
      <c r="F1111" s="119"/>
      <c r="J1111" s="25"/>
      <c r="O1111" s="126"/>
    </row>
    <row r="1112" spans="4:15" s="15" customFormat="1" ht="12" customHeight="1">
      <c r="D1112" s="119"/>
      <c r="E1112" s="119"/>
      <c r="F1112" s="119"/>
      <c r="J1112" s="25"/>
      <c r="O1112" s="126"/>
    </row>
    <row r="1113" spans="4:15" s="15" customFormat="1" ht="12" customHeight="1">
      <c r="D1113" s="119"/>
      <c r="E1113" s="119"/>
      <c r="F1113" s="119"/>
      <c r="J1113" s="25"/>
      <c r="O1113" s="126"/>
    </row>
    <row r="1114" spans="4:15" s="15" customFormat="1" ht="12" customHeight="1">
      <c r="D1114" s="119"/>
      <c r="E1114" s="119"/>
      <c r="F1114" s="119"/>
      <c r="J1114" s="25"/>
      <c r="O1114" s="126"/>
    </row>
    <row r="1115" spans="4:15" s="15" customFormat="1" ht="12" customHeight="1">
      <c r="D1115" s="119"/>
      <c r="E1115" s="119"/>
      <c r="F1115" s="119"/>
      <c r="J1115" s="25"/>
      <c r="O1115" s="126"/>
    </row>
    <row r="1116" spans="4:15" s="15" customFormat="1" ht="12" customHeight="1">
      <c r="D1116" s="119"/>
      <c r="E1116" s="119"/>
      <c r="F1116" s="119"/>
      <c r="J1116" s="25"/>
      <c r="O1116" s="126"/>
    </row>
    <row r="1117" spans="4:15" s="15" customFormat="1" ht="12" customHeight="1">
      <c r="D1117" s="119"/>
      <c r="E1117" s="119"/>
      <c r="F1117" s="119"/>
      <c r="J1117" s="25"/>
      <c r="O1117" s="126"/>
    </row>
    <row r="1118" spans="4:15" s="15" customFormat="1" ht="12" customHeight="1">
      <c r="D1118" s="119"/>
      <c r="E1118" s="119"/>
      <c r="F1118" s="119"/>
      <c r="J1118" s="25"/>
      <c r="O1118" s="126"/>
    </row>
    <row r="1119" spans="4:15" s="15" customFormat="1" ht="12" customHeight="1">
      <c r="D1119" s="119"/>
      <c r="E1119" s="119"/>
      <c r="F1119" s="119"/>
      <c r="J1119" s="25"/>
      <c r="O1119" s="126"/>
    </row>
    <row r="1120" spans="4:15" s="15" customFormat="1" ht="12" customHeight="1">
      <c r="D1120" s="119"/>
      <c r="E1120" s="119"/>
      <c r="F1120" s="119"/>
      <c r="J1120" s="25"/>
      <c r="O1120" s="126"/>
    </row>
    <row r="1121" spans="4:15" s="15" customFormat="1" ht="12" customHeight="1">
      <c r="D1121" s="119"/>
      <c r="E1121" s="119"/>
      <c r="F1121" s="119"/>
      <c r="J1121" s="25"/>
      <c r="O1121" s="126"/>
    </row>
    <row r="1122" spans="4:15" s="15" customFormat="1" ht="12" customHeight="1">
      <c r="D1122" s="119"/>
      <c r="E1122" s="119"/>
      <c r="F1122" s="119"/>
      <c r="J1122" s="25"/>
      <c r="O1122" s="126"/>
    </row>
    <row r="1123" spans="4:15" s="15" customFormat="1" ht="12" customHeight="1">
      <c r="D1123" s="119"/>
      <c r="E1123" s="119"/>
      <c r="F1123" s="119"/>
      <c r="J1123" s="25"/>
      <c r="O1123" s="126"/>
    </row>
    <row r="1124" spans="4:15" s="15" customFormat="1" ht="12" customHeight="1">
      <c r="D1124" s="119"/>
      <c r="E1124" s="119"/>
      <c r="F1124" s="119"/>
      <c r="J1124" s="25"/>
      <c r="O1124" s="126"/>
    </row>
    <row r="1125" spans="4:15" s="15" customFormat="1" ht="12" customHeight="1">
      <c r="D1125" s="119"/>
      <c r="E1125" s="119"/>
      <c r="F1125" s="119"/>
      <c r="J1125" s="25"/>
      <c r="O1125" s="126"/>
    </row>
    <row r="1126" spans="4:15" s="15" customFormat="1" ht="12" customHeight="1">
      <c r="D1126" s="119"/>
      <c r="E1126" s="119"/>
      <c r="F1126" s="119"/>
      <c r="J1126" s="25"/>
      <c r="O1126" s="126"/>
    </row>
    <row r="1127" spans="4:15" s="15" customFormat="1" ht="12" customHeight="1">
      <c r="D1127" s="119"/>
      <c r="E1127" s="119"/>
      <c r="F1127" s="119"/>
      <c r="J1127" s="25"/>
      <c r="O1127" s="126"/>
    </row>
    <row r="1128" spans="4:15" s="15" customFormat="1" ht="12" customHeight="1">
      <c r="D1128" s="119"/>
      <c r="E1128" s="119"/>
      <c r="F1128" s="119"/>
      <c r="J1128" s="25"/>
      <c r="O1128" s="126"/>
    </row>
    <row r="1129" spans="4:15" s="15" customFormat="1" ht="12" customHeight="1">
      <c r="D1129" s="119"/>
      <c r="E1129" s="119"/>
      <c r="F1129" s="119"/>
      <c r="J1129" s="25"/>
      <c r="O1129" s="126"/>
    </row>
    <row r="1130" spans="4:15" s="15" customFormat="1" ht="12" customHeight="1">
      <c r="D1130" s="119"/>
      <c r="E1130" s="119"/>
      <c r="F1130" s="119"/>
      <c r="J1130" s="25"/>
      <c r="O1130" s="126"/>
    </row>
    <row r="1131" spans="4:15" s="15" customFormat="1" ht="12" customHeight="1">
      <c r="D1131" s="119"/>
      <c r="E1131" s="119"/>
      <c r="F1131" s="119"/>
      <c r="J1131" s="25"/>
      <c r="O1131" s="126"/>
    </row>
    <row r="1132" spans="4:15" s="15" customFormat="1" ht="12" customHeight="1">
      <c r="D1132" s="119"/>
      <c r="E1132" s="119"/>
      <c r="F1132" s="119"/>
      <c r="J1132" s="25"/>
      <c r="O1132" s="126"/>
    </row>
    <row r="1133" spans="4:15" s="15" customFormat="1" ht="12" customHeight="1">
      <c r="D1133" s="119"/>
      <c r="E1133" s="119"/>
      <c r="F1133" s="119"/>
      <c r="J1133" s="25"/>
      <c r="O1133" s="126"/>
    </row>
    <row r="1134" spans="4:15" s="15" customFormat="1" ht="12" customHeight="1">
      <c r="D1134" s="119"/>
      <c r="E1134" s="119"/>
      <c r="F1134" s="119"/>
      <c r="J1134" s="25"/>
      <c r="O1134" s="126"/>
    </row>
    <row r="1135" spans="4:15" s="15" customFormat="1" ht="12" customHeight="1">
      <c r="D1135" s="119"/>
      <c r="E1135" s="119"/>
      <c r="F1135" s="119"/>
      <c r="J1135" s="25"/>
      <c r="O1135" s="126"/>
    </row>
    <row r="1136" spans="4:15" s="15" customFormat="1" ht="12" customHeight="1">
      <c r="D1136" s="119"/>
      <c r="E1136" s="119"/>
      <c r="F1136" s="119"/>
      <c r="J1136" s="25"/>
      <c r="O1136" s="126"/>
    </row>
    <row r="1137" spans="4:15" s="15" customFormat="1" ht="12" customHeight="1">
      <c r="D1137" s="119"/>
      <c r="E1137" s="119"/>
      <c r="F1137" s="119"/>
      <c r="J1137" s="25"/>
      <c r="O1137" s="126"/>
    </row>
    <row r="1138" spans="4:15" s="15" customFormat="1" ht="12" customHeight="1">
      <c r="D1138" s="119"/>
      <c r="E1138" s="119"/>
      <c r="F1138" s="119"/>
      <c r="J1138" s="25"/>
      <c r="O1138" s="126"/>
    </row>
    <row r="1139" spans="4:15" s="15" customFormat="1" ht="12" customHeight="1">
      <c r="D1139" s="119"/>
      <c r="E1139" s="119"/>
      <c r="F1139" s="119"/>
      <c r="J1139" s="25"/>
      <c r="O1139" s="126"/>
    </row>
    <row r="1140" spans="4:15" s="15" customFormat="1" ht="12" customHeight="1">
      <c r="D1140" s="119"/>
      <c r="E1140" s="119"/>
      <c r="F1140" s="119"/>
      <c r="J1140" s="25"/>
      <c r="O1140" s="126"/>
    </row>
    <row r="1141" spans="4:15" s="15" customFormat="1" ht="12" customHeight="1">
      <c r="D1141" s="119"/>
      <c r="E1141" s="119"/>
      <c r="F1141" s="119"/>
      <c r="J1141" s="25"/>
      <c r="O1141" s="126"/>
    </row>
    <row r="1142" spans="4:15" s="15" customFormat="1" ht="12" customHeight="1">
      <c r="D1142" s="119"/>
      <c r="E1142" s="119"/>
      <c r="F1142" s="119"/>
      <c r="J1142" s="25"/>
      <c r="O1142" s="126"/>
    </row>
    <row r="1143" spans="4:15" s="15" customFormat="1" ht="12" customHeight="1">
      <c r="D1143" s="119"/>
      <c r="E1143" s="119"/>
      <c r="F1143" s="119"/>
      <c r="J1143" s="25"/>
      <c r="O1143" s="126"/>
    </row>
    <row r="1144" spans="4:15" s="15" customFormat="1" ht="12" customHeight="1">
      <c r="D1144" s="119"/>
      <c r="E1144" s="119"/>
      <c r="F1144" s="119"/>
      <c r="J1144" s="25"/>
      <c r="O1144" s="126"/>
    </row>
    <row r="1145" spans="4:15" s="15" customFormat="1" ht="12" customHeight="1">
      <c r="D1145" s="119"/>
      <c r="E1145" s="119"/>
      <c r="F1145" s="119"/>
      <c r="J1145" s="25"/>
      <c r="O1145" s="126"/>
    </row>
    <row r="1146" spans="4:15" s="15" customFormat="1" ht="12" customHeight="1">
      <c r="D1146" s="119"/>
      <c r="E1146" s="119"/>
      <c r="F1146" s="119"/>
      <c r="J1146" s="25"/>
      <c r="O1146" s="126"/>
    </row>
    <row r="1147" spans="4:15" s="15" customFormat="1" ht="12" customHeight="1">
      <c r="D1147" s="119"/>
      <c r="E1147" s="119"/>
      <c r="F1147" s="119"/>
      <c r="J1147" s="25"/>
      <c r="O1147" s="126"/>
    </row>
    <row r="1148" spans="4:15" s="15" customFormat="1" ht="12" customHeight="1">
      <c r="D1148" s="119"/>
      <c r="E1148" s="119"/>
      <c r="F1148" s="119"/>
      <c r="J1148" s="25"/>
      <c r="O1148" s="126"/>
    </row>
    <row r="1149" spans="4:15" s="15" customFormat="1" ht="12" customHeight="1">
      <c r="D1149" s="119"/>
      <c r="E1149" s="119"/>
      <c r="F1149" s="119"/>
      <c r="J1149" s="25"/>
      <c r="O1149" s="126"/>
    </row>
    <row r="1150" spans="4:15" s="15" customFormat="1" ht="12" customHeight="1">
      <c r="D1150" s="119"/>
      <c r="E1150" s="119"/>
      <c r="F1150" s="119"/>
      <c r="J1150" s="25"/>
      <c r="O1150" s="126"/>
    </row>
    <row r="1151" spans="4:15" s="15" customFormat="1" ht="12" customHeight="1">
      <c r="D1151" s="119"/>
      <c r="E1151" s="119"/>
      <c r="F1151" s="119"/>
      <c r="J1151" s="25"/>
      <c r="O1151" s="126"/>
    </row>
    <row r="1152" spans="4:15" s="15" customFormat="1" ht="12" customHeight="1">
      <c r="D1152" s="119"/>
      <c r="E1152" s="119"/>
      <c r="F1152" s="119"/>
      <c r="J1152" s="25"/>
      <c r="O1152" s="126"/>
    </row>
    <row r="1153" spans="4:15" s="15" customFormat="1" ht="12" customHeight="1">
      <c r="D1153" s="119"/>
      <c r="E1153" s="119"/>
      <c r="F1153" s="119"/>
      <c r="J1153" s="25"/>
      <c r="O1153" s="126"/>
    </row>
    <row r="1154" spans="4:15" s="15" customFormat="1" ht="12" customHeight="1">
      <c r="D1154" s="119"/>
      <c r="E1154" s="119"/>
      <c r="F1154" s="119"/>
      <c r="J1154" s="25"/>
      <c r="O1154" s="126"/>
    </row>
    <row r="1155" spans="4:15" s="15" customFormat="1" ht="12" customHeight="1">
      <c r="D1155" s="119"/>
      <c r="E1155" s="119"/>
      <c r="F1155" s="119"/>
      <c r="J1155" s="25"/>
      <c r="O1155" s="126"/>
    </row>
    <row r="1156" spans="4:15" s="15" customFormat="1" ht="12" customHeight="1">
      <c r="D1156" s="119"/>
      <c r="E1156" s="119"/>
      <c r="F1156" s="119"/>
      <c r="J1156" s="25"/>
      <c r="O1156" s="126"/>
    </row>
    <row r="1157" spans="4:15" s="15" customFormat="1" ht="12" customHeight="1">
      <c r="D1157" s="119"/>
      <c r="E1157" s="119"/>
      <c r="F1157" s="119"/>
      <c r="J1157" s="25"/>
      <c r="O1157" s="126"/>
    </row>
    <row r="1158" spans="4:15" s="15" customFormat="1" ht="12" customHeight="1">
      <c r="D1158" s="119"/>
      <c r="E1158" s="119"/>
      <c r="F1158" s="119"/>
      <c r="J1158" s="25"/>
      <c r="O1158" s="126"/>
    </row>
    <row r="1159" spans="4:15" s="15" customFormat="1" ht="12" customHeight="1">
      <c r="D1159" s="119"/>
      <c r="E1159" s="119"/>
      <c r="F1159" s="119"/>
      <c r="J1159" s="25"/>
      <c r="O1159" s="126"/>
    </row>
    <row r="1160" spans="4:15" s="15" customFormat="1" ht="12" customHeight="1">
      <c r="D1160" s="119"/>
      <c r="E1160" s="119"/>
      <c r="F1160" s="119"/>
      <c r="J1160" s="25"/>
      <c r="O1160" s="126"/>
    </row>
    <row r="1161" spans="4:15" s="15" customFormat="1" ht="12" customHeight="1">
      <c r="D1161" s="119"/>
      <c r="E1161" s="119"/>
      <c r="F1161" s="119"/>
      <c r="J1161" s="25"/>
      <c r="O1161" s="126"/>
    </row>
    <row r="1162" spans="4:15" s="15" customFormat="1" ht="12" customHeight="1">
      <c r="D1162" s="119"/>
      <c r="E1162" s="119"/>
      <c r="F1162" s="119"/>
      <c r="J1162" s="25"/>
      <c r="O1162" s="126"/>
    </row>
    <row r="1163" spans="4:15" s="15" customFormat="1" ht="12" customHeight="1">
      <c r="D1163" s="119"/>
      <c r="E1163" s="119"/>
      <c r="F1163" s="119"/>
      <c r="J1163" s="25"/>
      <c r="O1163" s="126"/>
    </row>
    <row r="1164" spans="4:15" s="15" customFormat="1" ht="12" customHeight="1">
      <c r="D1164" s="119"/>
      <c r="E1164" s="119"/>
      <c r="F1164" s="119"/>
      <c r="J1164" s="25"/>
      <c r="O1164" s="126"/>
    </row>
    <row r="1165" spans="4:15" s="15" customFormat="1" ht="12" customHeight="1">
      <c r="D1165" s="119"/>
      <c r="E1165" s="119"/>
      <c r="F1165" s="119"/>
      <c r="J1165" s="25"/>
      <c r="O1165" s="126"/>
    </row>
    <row r="1166" spans="4:15" s="15" customFormat="1" ht="12" customHeight="1">
      <c r="D1166" s="119"/>
      <c r="E1166" s="119"/>
      <c r="F1166" s="119"/>
      <c r="J1166" s="25"/>
      <c r="O1166" s="126"/>
    </row>
    <row r="1167" spans="4:15" s="15" customFormat="1" ht="12" customHeight="1">
      <c r="D1167" s="119"/>
      <c r="E1167" s="119"/>
      <c r="F1167" s="119"/>
      <c r="J1167" s="25"/>
      <c r="O1167" s="126"/>
    </row>
    <row r="1168" spans="4:15" s="15" customFormat="1" ht="12" customHeight="1">
      <c r="D1168" s="119"/>
      <c r="E1168" s="119"/>
      <c r="F1168" s="119"/>
      <c r="J1168" s="25"/>
      <c r="O1168" s="126"/>
    </row>
    <row r="1169" spans="4:15" s="15" customFormat="1" ht="12" customHeight="1">
      <c r="D1169" s="119"/>
      <c r="E1169" s="119"/>
      <c r="F1169" s="119"/>
      <c r="J1169" s="25"/>
      <c r="O1169" s="126"/>
    </row>
    <row r="1170" spans="4:15" s="15" customFormat="1" ht="12" customHeight="1">
      <c r="D1170" s="119"/>
      <c r="E1170" s="119"/>
      <c r="F1170" s="119"/>
      <c r="J1170" s="25"/>
      <c r="O1170" s="126"/>
    </row>
    <row r="1171" spans="4:15" s="15" customFormat="1" ht="12" customHeight="1">
      <c r="D1171" s="119"/>
      <c r="E1171" s="119"/>
      <c r="F1171" s="119"/>
      <c r="J1171" s="25"/>
      <c r="O1171" s="126"/>
    </row>
    <row r="1172" spans="4:15" s="15" customFormat="1" ht="12" customHeight="1">
      <c r="D1172" s="119"/>
      <c r="E1172" s="119"/>
      <c r="F1172" s="119"/>
      <c r="J1172" s="25"/>
      <c r="O1172" s="126"/>
    </row>
    <row r="1173" spans="4:15" s="15" customFormat="1" ht="12" customHeight="1">
      <c r="D1173" s="119"/>
      <c r="E1173" s="119"/>
      <c r="F1173" s="119"/>
      <c r="J1173" s="25"/>
      <c r="O1173" s="126"/>
    </row>
    <row r="1174" spans="4:15" s="15" customFormat="1" ht="12" customHeight="1">
      <c r="D1174" s="119"/>
      <c r="E1174" s="119"/>
      <c r="F1174" s="119"/>
      <c r="J1174" s="25"/>
      <c r="O1174" s="126"/>
    </row>
    <row r="1175" spans="4:15" s="15" customFormat="1" ht="12" customHeight="1">
      <c r="D1175" s="119"/>
      <c r="E1175" s="119"/>
      <c r="F1175" s="119"/>
      <c r="J1175" s="25"/>
      <c r="O1175" s="126"/>
    </row>
    <row r="1176" spans="4:15" s="15" customFormat="1" ht="12" customHeight="1">
      <c r="D1176" s="119"/>
      <c r="E1176" s="119"/>
      <c r="F1176" s="119"/>
      <c r="J1176" s="25"/>
      <c r="O1176" s="126"/>
    </row>
    <row r="1177" spans="4:15" s="15" customFormat="1" ht="12" customHeight="1">
      <c r="D1177" s="119"/>
      <c r="E1177" s="119"/>
      <c r="F1177" s="119"/>
      <c r="J1177" s="25"/>
      <c r="O1177" s="126"/>
    </row>
    <row r="1178" spans="4:15" s="15" customFormat="1" ht="12" customHeight="1">
      <c r="D1178" s="119"/>
      <c r="E1178" s="119"/>
      <c r="F1178" s="119"/>
      <c r="J1178" s="25"/>
      <c r="O1178" s="126"/>
    </row>
    <row r="1179" spans="4:15" s="15" customFormat="1" ht="12" customHeight="1">
      <c r="D1179" s="119"/>
      <c r="E1179" s="119"/>
      <c r="F1179" s="119"/>
      <c r="J1179" s="25"/>
      <c r="O1179" s="126"/>
    </row>
    <row r="1180" spans="4:15" s="15" customFormat="1" ht="12" customHeight="1">
      <c r="D1180" s="119"/>
      <c r="E1180" s="119"/>
      <c r="F1180" s="119"/>
      <c r="J1180" s="25"/>
      <c r="O1180" s="126"/>
    </row>
    <row r="1181" spans="4:15" s="15" customFormat="1" ht="12" customHeight="1">
      <c r="D1181" s="119"/>
      <c r="E1181" s="119"/>
      <c r="F1181" s="119"/>
      <c r="J1181" s="25"/>
      <c r="O1181" s="126"/>
    </row>
    <row r="1182" spans="4:15" s="15" customFormat="1" ht="12" customHeight="1">
      <c r="D1182" s="119"/>
      <c r="E1182" s="119"/>
      <c r="F1182" s="119"/>
      <c r="J1182" s="25"/>
      <c r="O1182" s="126"/>
    </row>
    <row r="1183" spans="4:15" s="15" customFormat="1" ht="12" customHeight="1">
      <c r="D1183" s="119"/>
      <c r="E1183" s="119"/>
      <c r="F1183" s="119"/>
      <c r="J1183" s="25"/>
      <c r="O1183" s="126"/>
    </row>
    <row r="1184" spans="4:15" s="15" customFormat="1" ht="12" customHeight="1">
      <c r="D1184" s="119"/>
      <c r="E1184" s="119"/>
      <c r="F1184" s="119"/>
      <c r="J1184" s="25"/>
      <c r="O1184" s="126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K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OlgPQX+yiDVSQzgl2ZyOg+pEmEGjzlqgVn8uUsY+5ocaHs6C2aytjp081h+ei2S0meZ4+ttR9QTux2MbzTpJ2Q==" saltValue="ITpbHlKJNUinG4RHyWhgrg==" spinCount="100000" sheet="1" objects="1" scenarios="1"/>
  <mergeCells count="11">
    <mergeCell ref="G78:J78"/>
    <mergeCell ref="A1:E4"/>
    <mergeCell ref="P12:Q12"/>
    <mergeCell ref="O3:Q3"/>
    <mergeCell ref="O5:Q5"/>
    <mergeCell ref="O73:P73"/>
    <mergeCell ref="O1:Q2"/>
    <mergeCell ref="O4:Q4"/>
    <mergeCell ref="O6:Q6"/>
    <mergeCell ref="O7:Q7"/>
    <mergeCell ref="O10:P10"/>
  </mergeCells>
  <phoneticPr fontId="2" type="noConversion"/>
  <dataValidations count="1">
    <dataValidation type="list" allowBlank="1" showInputMessage="1" showErrorMessage="1" sqref="P74" xr:uid="{2A475DF1-C715-4FEA-BA5A-FF9E20635403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207"/>
  <sheetViews>
    <sheetView showGridLines="0" showZeros="0" zoomScaleNormal="100" workbookViewId="0">
      <selection activeCell="H33" sqref="H33"/>
    </sheetView>
  </sheetViews>
  <sheetFormatPr defaultColWidth="10.7109375" defaultRowHeight="12" customHeight="1"/>
  <cols>
    <col min="1" max="1" width="2.7109375" style="28" customWidth="1"/>
    <col min="2" max="2" width="2" style="15" customWidth="1"/>
    <col min="3" max="3" width="1.7109375" style="15" customWidth="1"/>
    <col min="4" max="4" width="20.7109375" style="119" customWidth="1"/>
    <col min="5" max="5" width="2.7109375" style="119" customWidth="1"/>
    <col min="6" max="6" width="12.5703125" style="119" customWidth="1"/>
    <col min="7" max="7" width="12.5703125" style="15" customWidth="1"/>
    <col min="8" max="8" width="5.140625" style="15" customWidth="1"/>
    <col min="9" max="9" width="4.7109375" style="15" customWidth="1"/>
    <col min="10" max="10" width="4.7109375" style="25" customWidth="1"/>
    <col min="11" max="11" width="13.42578125" style="160" bestFit="1" customWidth="1"/>
    <col min="12" max="12" width="4.28515625" style="15" customWidth="1"/>
    <col min="13" max="13" width="3.7109375" style="15" customWidth="1"/>
    <col min="14" max="14" width="3.28515625" style="15" customWidth="1"/>
    <col min="15" max="15" width="25.42578125" style="126" customWidth="1"/>
    <col min="16" max="21" width="10.7109375" style="15" customWidth="1"/>
    <col min="22" max="16384" width="10.7109375" style="15"/>
  </cols>
  <sheetData>
    <row r="1" spans="1:18" s="21" customFormat="1" ht="12" customHeight="1">
      <c r="A1" s="544" t="s">
        <v>42</v>
      </c>
      <c r="B1" s="544"/>
      <c r="C1" s="544"/>
      <c r="D1" s="544"/>
      <c r="E1" s="544"/>
      <c r="F1" s="165"/>
      <c r="J1" s="166"/>
      <c r="O1" s="538" t="s">
        <v>12</v>
      </c>
      <c r="P1" s="539"/>
      <c r="Q1" s="540"/>
    </row>
    <row r="2" spans="1:18" ht="12" customHeight="1">
      <c r="A2" s="545"/>
      <c r="B2" s="545"/>
      <c r="C2" s="545"/>
      <c r="D2" s="545"/>
      <c r="E2" s="545"/>
      <c r="G2" s="120"/>
      <c r="K2" s="15"/>
      <c r="O2" s="541"/>
      <c r="P2" s="542"/>
      <c r="Q2" s="543"/>
    </row>
    <row r="3" spans="1:18" ht="11.25">
      <c r="A3" s="545"/>
      <c r="B3" s="545"/>
      <c r="C3" s="545"/>
      <c r="D3" s="545"/>
      <c r="E3" s="545"/>
      <c r="G3" s="120" t="s">
        <v>150</v>
      </c>
      <c r="K3" s="15"/>
      <c r="O3" s="547" t="s">
        <v>221</v>
      </c>
      <c r="P3" s="548"/>
      <c r="Q3" s="549"/>
    </row>
    <row r="4" spans="1:18" ht="12" customHeight="1">
      <c r="A4" s="545"/>
      <c r="B4" s="545"/>
      <c r="C4" s="545"/>
      <c r="D4" s="545"/>
      <c r="E4" s="545"/>
      <c r="G4" s="42"/>
      <c r="K4" s="15"/>
      <c r="O4" s="550" t="s">
        <v>222</v>
      </c>
      <c r="P4" s="551"/>
      <c r="Q4" s="552"/>
    </row>
    <row r="5" spans="1:18" ht="12" customHeight="1">
      <c r="K5" s="15"/>
      <c r="O5" s="553" t="s">
        <v>232</v>
      </c>
      <c r="P5" s="568"/>
      <c r="Q5" s="569"/>
    </row>
    <row r="6" spans="1:18" ht="12" customHeight="1" thickBot="1">
      <c r="G6" s="120" t="s">
        <v>45</v>
      </c>
      <c r="K6" s="15"/>
      <c r="O6" s="556" t="s">
        <v>223</v>
      </c>
      <c r="P6" s="557"/>
      <c r="Q6" s="558"/>
    </row>
    <row r="7" spans="1:18" ht="12" customHeight="1" thickBot="1">
      <c r="A7" s="295" t="s">
        <v>50</v>
      </c>
      <c r="B7" s="296"/>
      <c r="C7" s="296"/>
      <c r="D7" s="300"/>
      <c r="E7" s="122"/>
      <c r="F7" s="122"/>
      <c r="G7" s="122"/>
      <c r="H7" s="123"/>
      <c r="I7" s="124"/>
      <c r="J7" s="124"/>
      <c r="K7" s="125" t="s">
        <v>41</v>
      </c>
      <c r="L7" s="120"/>
      <c r="M7" s="120"/>
      <c r="O7" s="565" t="s">
        <v>224</v>
      </c>
      <c r="P7" s="566"/>
      <c r="Q7" s="570"/>
    </row>
    <row r="8" spans="1:18" ht="12" customHeight="1">
      <c r="A8" s="9"/>
      <c r="B8" s="10"/>
      <c r="C8" s="10"/>
      <c r="D8" s="33" t="s">
        <v>152</v>
      </c>
      <c r="E8" s="10"/>
      <c r="F8" s="10"/>
      <c r="G8" s="10"/>
      <c r="H8" s="12"/>
      <c r="I8" s="13"/>
      <c r="J8" s="10"/>
      <c r="K8" s="113">
        <f>'YR 1'!K8</f>
        <v>0</v>
      </c>
      <c r="L8" s="43"/>
      <c r="M8" s="43"/>
      <c r="O8" s="234"/>
      <c r="P8" s="235"/>
      <c r="Q8" s="235"/>
    </row>
    <row r="9" spans="1:18" ht="12" customHeight="1" thickBot="1">
      <c r="A9" s="15"/>
      <c r="D9" s="17"/>
      <c r="E9" s="17"/>
      <c r="F9" s="17"/>
      <c r="G9" s="17"/>
      <c r="H9" s="127"/>
      <c r="I9" s="128"/>
      <c r="J9" s="43"/>
      <c r="K9" s="129" t="s">
        <v>52</v>
      </c>
      <c r="L9" s="27"/>
      <c r="M9" s="27"/>
      <c r="O9" s="234"/>
      <c r="P9" s="235"/>
      <c r="Q9" s="235"/>
    </row>
    <row r="10" spans="1:18" ht="12" customHeight="1" thickBot="1">
      <c r="A10" s="295" t="s">
        <v>51</v>
      </c>
      <c r="B10" s="240"/>
      <c r="C10" s="241"/>
      <c r="D10" s="242"/>
      <c r="E10" s="341"/>
      <c r="F10" s="342"/>
      <c r="G10" s="17"/>
      <c r="H10" s="18"/>
      <c r="I10" s="18"/>
      <c r="J10" s="15" t="s">
        <v>7</v>
      </c>
      <c r="K10" s="116"/>
      <c r="O10" s="561" t="s">
        <v>145</v>
      </c>
      <c r="P10" s="562"/>
      <c r="Q10" s="215">
        <f>K78</f>
        <v>0</v>
      </c>
    </row>
    <row r="11" spans="1:18" ht="12" customHeight="1" thickBot="1">
      <c r="B11" s="185"/>
      <c r="C11" s="185"/>
      <c r="D11" s="288">
        <f>'YR 1'!D11</f>
        <v>0</v>
      </c>
      <c r="E11" s="247"/>
      <c r="F11" s="247"/>
      <c r="G11" s="247"/>
      <c r="H11" s="13"/>
      <c r="I11" s="13"/>
      <c r="J11" s="34" t="s">
        <v>40</v>
      </c>
      <c r="K11" s="116"/>
      <c r="O11" s="234"/>
      <c r="P11" s="235"/>
      <c r="Q11" s="235"/>
    </row>
    <row r="12" spans="1:18" ht="12" customHeight="1" thickBot="1">
      <c r="A12" s="295" t="s">
        <v>53</v>
      </c>
      <c r="B12" s="296"/>
      <c r="C12" s="296"/>
      <c r="D12" s="297"/>
      <c r="E12" s="297"/>
      <c r="F12" s="297"/>
      <c r="G12" s="298"/>
      <c r="H12" s="246"/>
      <c r="I12" s="42" t="s">
        <v>14</v>
      </c>
      <c r="J12" s="130"/>
      <c r="K12" s="131"/>
      <c r="L12" s="43"/>
      <c r="M12" s="43"/>
      <c r="P12" s="563"/>
      <c r="Q12" s="563"/>
    </row>
    <row r="13" spans="1:18" ht="12" customHeight="1">
      <c r="D13" s="27"/>
      <c r="E13" s="27"/>
      <c r="F13" s="27"/>
      <c r="G13" s="27"/>
      <c r="H13" s="132"/>
      <c r="I13" s="133" t="s">
        <v>54</v>
      </c>
      <c r="J13" s="34"/>
      <c r="K13" s="134" t="s">
        <v>55</v>
      </c>
      <c r="L13" s="42"/>
      <c r="M13" s="42"/>
      <c r="P13" s="120" t="s">
        <v>36</v>
      </c>
      <c r="Q13" s="120" t="s">
        <v>8</v>
      </c>
    </row>
    <row r="14" spans="1:18" ht="12" customHeight="1">
      <c r="B14" s="10"/>
      <c r="C14" s="10"/>
      <c r="D14" s="37"/>
      <c r="E14" s="37"/>
      <c r="F14" s="37"/>
      <c r="G14" s="37"/>
      <c r="H14" s="135" t="s">
        <v>56</v>
      </c>
      <c r="I14" s="136" t="s">
        <v>57</v>
      </c>
      <c r="J14" s="136" t="s">
        <v>58</v>
      </c>
      <c r="K14" s="137"/>
      <c r="L14" s="42"/>
      <c r="M14" s="42"/>
      <c r="P14" s="120" t="s">
        <v>59</v>
      </c>
      <c r="Q14" s="120" t="s">
        <v>9</v>
      </c>
      <c r="R14" s="16" t="s">
        <v>115</v>
      </c>
    </row>
    <row r="15" spans="1:18" ht="12" customHeight="1">
      <c r="A15" s="138">
        <v>1</v>
      </c>
      <c r="B15" s="20"/>
      <c r="C15" s="21"/>
      <c r="D15" s="69">
        <f>D11</f>
        <v>0</v>
      </c>
      <c r="E15" s="35"/>
      <c r="F15" s="35"/>
      <c r="G15" s="35"/>
      <c r="H15" s="113"/>
      <c r="I15" s="113"/>
      <c r="J15" s="113"/>
      <c r="K15" s="64">
        <f>(IF(R15&gt;11, (P15*H15),0)+IF(R15&lt;12, (P15*(I15+J15)),0))</f>
        <v>0</v>
      </c>
      <c r="L15" s="25"/>
      <c r="M15" s="25"/>
      <c r="N15" s="15" t="s">
        <v>18</v>
      </c>
      <c r="O15" s="163">
        <f>D15</f>
        <v>0</v>
      </c>
      <c r="P15" s="76">
        <f>Q15/R15</f>
        <v>0</v>
      </c>
      <c r="Q15" s="112">
        <f>'YR 2'!Q15</f>
        <v>0</v>
      </c>
      <c r="R15" s="338">
        <f>'YR 1'!R15</f>
        <v>9</v>
      </c>
    </row>
    <row r="16" spans="1:18" ht="12" customHeight="1">
      <c r="A16" s="138">
        <v>2</v>
      </c>
      <c r="B16" s="20"/>
      <c r="C16" s="21"/>
      <c r="D16" s="252">
        <f>'YR 1'!D16</f>
        <v>0</v>
      </c>
      <c r="E16" s="35"/>
      <c r="F16" s="35"/>
      <c r="G16" s="35"/>
      <c r="H16" s="113"/>
      <c r="I16" s="113"/>
      <c r="J16" s="113"/>
      <c r="K16" s="64">
        <f t="shared" ref="K16:K24" si="0">(IF(R16&gt;11, (P16*H16),0)+IF(R16&lt;12, (P16*(I16+J16)),0))</f>
        <v>0</v>
      </c>
      <c r="L16" s="25"/>
      <c r="M16" s="25"/>
      <c r="N16" s="15" t="s">
        <v>19</v>
      </c>
      <c r="O16" s="163">
        <f>D16</f>
        <v>0</v>
      </c>
      <c r="P16" s="76">
        <f>Q16/R16</f>
        <v>0</v>
      </c>
      <c r="Q16" s="112">
        <f>'YR 2'!Q16</f>
        <v>0</v>
      </c>
      <c r="R16" s="338">
        <f>'YR 1'!R16</f>
        <v>9</v>
      </c>
    </row>
    <row r="17" spans="1:18" ht="12" customHeight="1">
      <c r="A17" s="138">
        <v>3</v>
      </c>
      <c r="B17" s="20"/>
      <c r="C17" s="21"/>
      <c r="D17" s="252">
        <f>'YR 1'!D17</f>
        <v>0</v>
      </c>
      <c r="E17" s="35"/>
      <c r="F17" s="35"/>
      <c r="G17" s="35"/>
      <c r="H17" s="113"/>
      <c r="I17" s="113"/>
      <c r="J17" s="113"/>
      <c r="K17" s="64">
        <f t="shared" si="0"/>
        <v>0</v>
      </c>
      <c r="L17" s="25"/>
      <c r="M17" s="25"/>
      <c r="N17" s="15" t="s">
        <v>19</v>
      </c>
      <c r="O17" s="163">
        <f t="shared" ref="O17:O24" si="1">D17</f>
        <v>0</v>
      </c>
      <c r="P17" s="76">
        <f t="shared" ref="P17:P24" si="2">Q17/R17</f>
        <v>0</v>
      </c>
      <c r="Q17" s="112">
        <f>'YR 2'!Q17</f>
        <v>0</v>
      </c>
      <c r="R17" s="338">
        <f>'YR 1'!R17</f>
        <v>9</v>
      </c>
    </row>
    <row r="18" spans="1:18" ht="12" customHeight="1">
      <c r="A18" s="138">
        <v>4</v>
      </c>
      <c r="B18" s="20"/>
      <c r="C18" s="21"/>
      <c r="D18" s="252">
        <f>'YR 1'!D18</f>
        <v>0</v>
      </c>
      <c r="E18" s="35"/>
      <c r="F18" s="35"/>
      <c r="G18" s="35"/>
      <c r="H18" s="113"/>
      <c r="I18" s="113"/>
      <c r="J18" s="113"/>
      <c r="K18" s="64">
        <f t="shared" si="0"/>
        <v>0</v>
      </c>
      <c r="L18" s="25"/>
      <c r="M18" s="25"/>
      <c r="N18" s="15" t="s">
        <v>19</v>
      </c>
      <c r="O18" s="163">
        <f t="shared" si="1"/>
        <v>0</v>
      </c>
      <c r="P18" s="76">
        <f t="shared" si="2"/>
        <v>0</v>
      </c>
      <c r="Q18" s="112">
        <f>'YR 2'!Q18</f>
        <v>0</v>
      </c>
      <c r="R18" s="338">
        <f>'YR 1'!R18</f>
        <v>9</v>
      </c>
    </row>
    <row r="19" spans="1:18" ht="12" customHeight="1">
      <c r="A19" s="138">
        <v>5</v>
      </c>
      <c r="B19" s="20"/>
      <c r="C19" s="21"/>
      <c r="D19" s="252">
        <f>'YR 1'!D19</f>
        <v>0</v>
      </c>
      <c r="E19" s="35"/>
      <c r="F19" s="35"/>
      <c r="G19" s="35"/>
      <c r="H19" s="113"/>
      <c r="I19" s="113"/>
      <c r="J19" s="113"/>
      <c r="K19" s="64">
        <f t="shared" si="0"/>
        <v>0</v>
      </c>
      <c r="L19" s="25"/>
      <c r="M19" s="25"/>
      <c r="N19" s="15" t="s">
        <v>19</v>
      </c>
      <c r="O19" s="163">
        <f t="shared" si="1"/>
        <v>0</v>
      </c>
      <c r="P19" s="76">
        <f t="shared" si="2"/>
        <v>0</v>
      </c>
      <c r="Q19" s="112">
        <f>'YR 2'!Q19</f>
        <v>0</v>
      </c>
      <c r="R19" s="338">
        <f>'YR 1'!R19</f>
        <v>9</v>
      </c>
    </row>
    <row r="20" spans="1:18" ht="12" customHeight="1">
      <c r="A20" s="138">
        <v>6</v>
      </c>
      <c r="B20" s="20"/>
      <c r="C20" s="21"/>
      <c r="D20" s="252">
        <f>'YR 1'!D20</f>
        <v>0</v>
      </c>
      <c r="E20" s="35"/>
      <c r="F20" s="35"/>
      <c r="G20" s="35"/>
      <c r="H20" s="113"/>
      <c r="I20" s="113"/>
      <c r="J20" s="113"/>
      <c r="K20" s="64">
        <f t="shared" si="0"/>
        <v>0</v>
      </c>
      <c r="L20" s="25"/>
      <c r="M20" s="25"/>
      <c r="N20" s="15" t="s">
        <v>19</v>
      </c>
      <c r="O20" s="163">
        <f t="shared" si="1"/>
        <v>0</v>
      </c>
      <c r="P20" s="76">
        <f t="shared" si="2"/>
        <v>0</v>
      </c>
      <c r="Q20" s="112">
        <f>'YR 2'!Q20</f>
        <v>0</v>
      </c>
      <c r="R20" s="338">
        <f>'YR 1'!R20</f>
        <v>9</v>
      </c>
    </row>
    <row r="21" spans="1:18" ht="12" customHeight="1">
      <c r="A21" s="138">
        <v>7</v>
      </c>
      <c r="B21" s="20"/>
      <c r="C21" s="21"/>
      <c r="D21" s="252">
        <f>'YR 1'!D21</f>
        <v>0</v>
      </c>
      <c r="E21" s="35"/>
      <c r="F21" s="35"/>
      <c r="G21" s="35"/>
      <c r="H21" s="113"/>
      <c r="I21" s="113"/>
      <c r="J21" s="113"/>
      <c r="K21" s="64">
        <f t="shared" si="0"/>
        <v>0</v>
      </c>
      <c r="L21" s="25"/>
      <c r="M21" s="25"/>
      <c r="N21" s="15" t="s">
        <v>19</v>
      </c>
      <c r="O21" s="163">
        <f t="shared" si="1"/>
        <v>0</v>
      </c>
      <c r="P21" s="76">
        <f t="shared" si="2"/>
        <v>0</v>
      </c>
      <c r="Q21" s="112">
        <f>'YR 2'!Q21</f>
        <v>0</v>
      </c>
      <c r="R21" s="338">
        <f>'YR 1'!R21</f>
        <v>9</v>
      </c>
    </row>
    <row r="22" spans="1:18" ht="12" customHeight="1">
      <c r="A22" s="138">
        <v>8</v>
      </c>
      <c r="B22" s="20"/>
      <c r="C22" s="21"/>
      <c r="D22" s="252">
        <f>'YR 1'!D22</f>
        <v>0</v>
      </c>
      <c r="E22" s="35"/>
      <c r="F22" s="35"/>
      <c r="G22" s="35"/>
      <c r="H22" s="113"/>
      <c r="I22" s="113"/>
      <c r="J22" s="113"/>
      <c r="K22" s="64">
        <f t="shared" si="0"/>
        <v>0</v>
      </c>
      <c r="L22" s="25"/>
      <c r="M22" s="25"/>
      <c r="N22" s="15" t="s">
        <v>19</v>
      </c>
      <c r="O22" s="163">
        <f t="shared" si="1"/>
        <v>0</v>
      </c>
      <c r="P22" s="76">
        <f t="shared" si="2"/>
        <v>0</v>
      </c>
      <c r="Q22" s="112">
        <f>'YR 2'!Q22</f>
        <v>0</v>
      </c>
      <c r="R22" s="338">
        <f>'YR 1'!R22</f>
        <v>9</v>
      </c>
    </row>
    <row r="23" spans="1:18" ht="12" customHeight="1">
      <c r="A23" s="138">
        <v>9</v>
      </c>
      <c r="B23" s="20"/>
      <c r="C23" s="21"/>
      <c r="D23" s="252">
        <f>'YR 1'!D23</f>
        <v>0</v>
      </c>
      <c r="E23" s="35"/>
      <c r="F23" s="35"/>
      <c r="G23" s="35"/>
      <c r="H23" s="113"/>
      <c r="I23" s="113"/>
      <c r="J23" s="113"/>
      <c r="K23" s="64">
        <f t="shared" si="0"/>
        <v>0</v>
      </c>
      <c r="L23" s="25"/>
      <c r="M23" s="25"/>
      <c r="N23" s="15" t="s">
        <v>19</v>
      </c>
      <c r="O23" s="163">
        <f t="shared" si="1"/>
        <v>0</v>
      </c>
      <c r="P23" s="76">
        <f t="shared" si="2"/>
        <v>0</v>
      </c>
      <c r="Q23" s="112">
        <f>'YR 2'!Q23</f>
        <v>0</v>
      </c>
      <c r="R23" s="338">
        <f>'YR 1'!R23</f>
        <v>9</v>
      </c>
    </row>
    <row r="24" spans="1:18" ht="12" customHeight="1">
      <c r="A24" s="138">
        <v>10</v>
      </c>
      <c r="B24" s="20"/>
      <c r="C24" s="21"/>
      <c r="D24" s="252">
        <f>'YR 1'!D24</f>
        <v>0</v>
      </c>
      <c r="E24" s="35"/>
      <c r="F24" s="35"/>
      <c r="G24" s="35"/>
      <c r="H24" s="113"/>
      <c r="I24" s="113"/>
      <c r="J24" s="113"/>
      <c r="K24" s="64">
        <f t="shared" si="0"/>
        <v>0</v>
      </c>
      <c r="L24" s="25"/>
      <c r="M24" s="25"/>
      <c r="N24" s="15" t="s">
        <v>19</v>
      </c>
      <c r="O24" s="163">
        <f t="shared" si="1"/>
        <v>0</v>
      </c>
      <c r="P24" s="76">
        <f t="shared" si="2"/>
        <v>0</v>
      </c>
      <c r="Q24" s="112">
        <f>'YR 2'!Q24</f>
        <v>0</v>
      </c>
      <c r="R24" s="338">
        <f>'YR 1'!R24</f>
        <v>9</v>
      </c>
    </row>
    <row r="25" spans="1:18" ht="12" customHeight="1">
      <c r="A25" s="138"/>
      <c r="B25" s="21"/>
      <c r="C25" s="21"/>
      <c r="D25" s="252" t="str">
        <f>'YR 1'!D25</f>
        <v>Postdoc</v>
      </c>
      <c r="E25" s="38"/>
      <c r="F25" s="38"/>
      <c r="G25" s="36"/>
      <c r="H25" s="113"/>
      <c r="I25" s="238"/>
      <c r="J25" s="238"/>
      <c r="K25" s="64">
        <f>((H25)*P25)</f>
        <v>0</v>
      </c>
      <c r="L25" s="25"/>
      <c r="M25" s="25"/>
      <c r="O25" s="190" t="s">
        <v>276</v>
      </c>
      <c r="P25" s="76">
        <f t="shared" ref="P25:P32" si="3">Q25/12</f>
        <v>0</v>
      </c>
      <c r="Q25" s="112">
        <f>'YR 2'!Q25</f>
        <v>0</v>
      </c>
      <c r="R25" s="140"/>
    </row>
    <row r="26" spans="1:18" ht="12" customHeight="1">
      <c r="A26" s="138"/>
      <c r="B26" s="21"/>
      <c r="C26" s="21"/>
      <c r="D26" s="252" t="str">
        <f>'YR 1'!D26</f>
        <v>Postdoc</v>
      </c>
      <c r="E26" s="35"/>
      <c r="F26" s="35"/>
      <c r="G26" s="37"/>
      <c r="H26" s="113"/>
      <c r="I26" s="238"/>
      <c r="J26" s="238"/>
      <c r="K26" s="64">
        <f>((H26)*P26)</f>
        <v>0</v>
      </c>
      <c r="L26" s="25"/>
      <c r="M26" s="25"/>
      <c r="O26" s="190" t="s">
        <v>276</v>
      </c>
      <c r="P26" s="76">
        <f>Q26/12</f>
        <v>0</v>
      </c>
      <c r="Q26" s="112">
        <f>'YR 2'!Q26</f>
        <v>0</v>
      </c>
      <c r="R26" s="140"/>
    </row>
    <row r="27" spans="1:18" ht="12" customHeight="1">
      <c r="A27" s="138"/>
      <c r="B27" s="21"/>
      <c r="C27" s="21"/>
      <c r="D27" s="252" t="str">
        <f>'YR 1'!D27</f>
        <v>Postdoc</v>
      </c>
      <c r="E27" s="35"/>
      <c r="F27" s="35"/>
      <c r="G27" s="37"/>
      <c r="H27" s="113"/>
      <c r="I27" s="238"/>
      <c r="J27" s="238"/>
      <c r="K27" s="64">
        <f>((H27)*P27)</f>
        <v>0</v>
      </c>
      <c r="L27" s="25"/>
      <c r="M27" s="25"/>
      <c r="O27" s="190" t="s">
        <v>276</v>
      </c>
      <c r="P27" s="76">
        <f>Q27/12</f>
        <v>0</v>
      </c>
      <c r="Q27" s="112">
        <f>'YR 2'!Q27</f>
        <v>0</v>
      </c>
      <c r="R27" s="140"/>
    </row>
    <row r="28" spans="1:18" ht="12" customHeight="1" thickBot="1">
      <c r="A28" s="138"/>
      <c r="B28" s="21"/>
      <c r="C28" s="21"/>
      <c r="D28" s="252" t="str">
        <f>'YR 1'!D28</f>
        <v>Postdoc</v>
      </c>
      <c r="E28" s="35"/>
      <c r="F28" s="35"/>
      <c r="G28" s="37"/>
      <c r="H28" s="113"/>
      <c r="I28" s="238"/>
      <c r="J28" s="238"/>
      <c r="K28" s="64">
        <f>((H28)*P28)</f>
        <v>0</v>
      </c>
      <c r="L28" s="25"/>
      <c r="M28" s="25"/>
      <c r="O28" s="190" t="s">
        <v>276</v>
      </c>
      <c r="P28" s="76">
        <f>Q28/12</f>
        <v>0</v>
      </c>
      <c r="Q28" s="112">
        <f>'YR 2'!Q28</f>
        <v>0</v>
      </c>
      <c r="R28" s="140"/>
    </row>
    <row r="29" spans="1:18" ht="12" customHeight="1" thickBot="1">
      <c r="A29" s="237"/>
      <c r="B29" s="203"/>
      <c r="C29" s="203"/>
      <c r="D29" s="339" t="s">
        <v>240</v>
      </c>
      <c r="E29" s="236"/>
      <c r="F29" s="236"/>
      <c r="G29" s="236"/>
      <c r="H29" s="70">
        <f>SUM(H15:H28)</f>
        <v>0</v>
      </c>
      <c r="I29" s="70">
        <f>SUM(I15:I28)</f>
        <v>0</v>
      </c>
      <c r="J29" s="340">
        <f>SUM(J15:J28)</f>
        <v>0</v>
      </c>
      <c r="K29" s="280">
        <f>SUM(K15:K28)</f>
        <v>0</v>
      </c>
      <c r="L29" s="25"/>
      <c r="M29" s="25"/>
      <c r="O29" s="126" t="s">
        <v>6</v>
      </c>
      <c r="P29" s="77">
        <f t="shared" si="3"/>
        <v>0</v>
      </c>
      <c r="Q29" s="112">
        <f>'YR 2'!Q29</f>
        <v>0</v>
      </c>
      <c r="R29" s="140"/>
    </row>
    <row r="30" spans="1:18" ht="12" customHeight="1" thickBot="1">
      <c r="A30" s="200"/>
      <c r="B30" s="17"/>
      <c r="C30" s="201"/>
      <c r="E30" s="35"/>
      <c r="F30" s="35"/>
      <c r="G30" s="35"/>
      <c r="L30" s="25"/>
      <c r="M30" s="25"/>
      <c r="O30" s="126" t="s">
        <v>6</v>
      </c>
      <c r="P30" s="77">
        <f t="shared" si="3"/>
        <v>0</v>
      </c>
      <c r="Q30" s="112">
        <f>'YR 2'!Q30</f>
        <v>0</v>
      </c>
      <c r="R30" s="140"/>
    </row>
    <row r="31" spans="1:18" ht="12" customHeight="1" thickBot="1">
      <c r="A31" s="301" t="s">
        <v>61</v>
      </c>
      <c r="B31" s="296" t="s">
        <v>250</v>
      </c>
      <c r="C31" s="296"/>
      <c r="D31" s="297"/>
      <c r="E31" s="242"/>
      <c r="F31" s="242"/>
      <c r="G31" s="243"/>
      <c r="H31" s="244"/>
      <c r="I31" s="244"/>
      <c r="J31" s="244"/>
      <c r="K31" s="245"/>
      <c r="L31" s="25"/>
      <c r="M31" s="25"/>
      <c r="O31" s="126" t="s">
        <v>244</v>
      </c>
      <c r="P31" s="77">
        <f t="shared" si="3"/>
        <v>0</v>
      </c>
      <c r="Q31" s="112">
        <f>'YR 2'!Q31</f>
        <v>0</v>
      </c>
      <c r="R31" s="140"/>
    </row>
    <row r="32" spans="1:18" ht="12" customHeight="1" thickBot="1">
      <c r="A32" s="138">
        <v>1</v>
      </c>
      <c r="B32" s="23"/>
      <c r="C32" s="185"/>
      <c r="D32" s="37" t="s">
        <v>242</v>
      </c>
      <c r="E32" s="199"/>
      <c r="F32" s="199"/>
      <c r="G32" s="199"/>
      <c r="H32" s="113"/>
      <c r="I32" s="256"/>
      <c r="J32" s="256"/>
      <c r="K32" s="239">
        <f>(P29*H32)*B32</f>
        <v>0</v>
      </c>
      <c r="L32" s="25"/>
      <c r="M32" s="25"/>
      <c r="O32" s="126" t="s">
        <v>16</v>
      </c>
      <c r="P32" s="77">
        <f t="shared" si="3"/>
        <v>0</v>
      </c>
      <c r="Q32" s="112">
        <f>'YR 2'!Q32</f>
        <v>0</v>
      </c>
      <c r="R32" s="140"/>
    </row>
    <row r="33" spans="1:18" ht="12" customHeight="1" thickBot="1">
      <c r="A33" s="138">
        <v>2</v>
      </c>
      <c r="B33" s="24"/>
      <c r="C33" s="21"/>
      <c r="D33" s="35" t="s">
        <v>242</v>
      </c>
      <c r="E33" s="35"/>
      <c r="F33" s="124"/>
      <c r="G33" s="124"/>
      <c r="H33" s="113"/>
      <c r="I33" s="222"/>
      <c r="J33" s="222"/>
      <c r="K33" s="71">
        <f>(P30*H33)*B33</f>
        <v>0</v>
      </c>
      <c r="L33" s="25"/>
      <c r="M33" s="25"/>
    </row>
    <row r="34" spans="1:18" ht="12" customHeight="1" thickBot="1">
      <c r="A34" s="138">
        <v>3</v>
      </c>
      <c r="B34" s="208"/>
      <c r="C34" s="21"/>
      <c r="D34" s="35" t="s">
        <v>246</v>
      </c>
      <c r="E34" s="35"/>
      <c r="F34" s="80">
        <f>P31</f>
        <v>0</v>
      </c>
      <c r="G34" s="143" t="s">
        <v>10</v>
      </c>
      <c r="H34" s="113"/>
      <c r="I34" s="228"/>
      <c r="J34" s="228"/>
      <c r="K34" s="71">
        <f>B34*F34*H34</f>
        <v>0</v>
      </c>
      <c r="L34" s="25"/>
      <c r="M34" s="25"/>
    </row>
    <row r="35" spans="1:18" ht="12" customHeight="1" thickBot="1">
      <c r="A35" s="138">
        <v>4</v>
      </c>
      <c r="B35" s="211"/>
      <c r="C35" s="21"/>
      <c r="D35" s="35" t="s">
        <v>245</v>
      </c>
      <c r="E35" s="35"/>
      <c r="F35" s="27"/>
      <c r="G35" s="35"/>
      <c r="H35" s="113"/>
      <c r="I35" s="144" t="s">
        <v>37</v>
      </c>
      <c r="J35" s="144">
        <v>0</v>
      </c>
      <c r="K35" s="71">
        <f>B35*(Rates!B19*Rates!B20)*H35</f>
        <v>0</v>
      </c>
      <c r="L35" s="25"/>
      <c r="M35" s="25"/>
      <c r="O35" s="25"/>
      <c r="P35" s="26" t="s">
        <v>65</v>
      </c>
      <c r="Q35" s="42"/>
    </row>
    <row r="36" spans="1:18" ht="12" customHeight="1" thickBot="1">
      <c r="A36" s="149"/>
      <c r="B36" s="211"/>
      <c r="C36" s="15">
        <v>1</v>
      </c>
      <c r="D36" s="38" t="s">
        <v>263</v>
      </c>
      <c r="H36" s="113"/>
      <c r="I36" s="15" t="s">
        <v>37</v>
      </c>
      <c r="K36" s="71">
        <f>B36*(Rates!B19*Rates!B20)*H36</f>
        <v>0</v>
      </c>
      <c r="L36" s="25"/>
      <c r="M36" s="25"/>
      <c r="N36" s="15" t="s">
        <v>18</v>
      </c>
      <c r="O36" s="161">
        <f>D11</f>
        <v>0</v>
      </c>
      <c r="P36" s="72">
        <f>IF(R15&gt;11, (H15*Rates!B10+P15*H15*Rates!B4), ((I15*P15)*Rates!B4)+(I15*Rates!B9)+((J15*P15)*Rates!B4))</f>
        <v>0</v>
      </c>
      <c r="Q36" s="25"/>
      <c r="R36" s="145"/>
    </row>
    <row r="37" spans="1:18" ht="12" customHeight="1" thickBot="1">
      <c r="A37" s="138">
        <v>5</v>
      </c>
      <c r="B37" s="207"/>
      <c r="C37" s="21"/>
      <c r="D37" s="37" t="s">
        <v>247</v>
      </c>
      <c r="E37" s="35"/>
      <c r="F37" s="35"/>
      <c r="G37" s="35"/>
      <c r="H37" s="113"/>
      <c r="I37" s="144" t="s">
        <v>17</v>
      </c>
      <c r="J37" s="144"/>
      <c r="K37" s="71">
        <f>P32*B37*H37</f>
        <v>0</v>
      </c>
      <c r="L37" s="25"/>
      <c r="M37" s="25"/>
      <c r="N37" s="15" t="s">
        <v>19</v>
      </c>
      <c r="O37" s="161">
        <f>D16</f>
        <v>0</v>
      </c>
      <c r="P37" s="72">
        <f>IF(R16&gt;11, (H16*Rates!B10+P16*H16*Rates!B4), ((I16*P16)*Rates!B4)+(I16*Rates!B9)+((J16*P16)*Rates!B4))</f>
        <v>0</v>
      </c>
      <c r="Q37" s="25"/>
      <c r="R37" s="145"/>
    </row>
    <row r="38" spans="1:18" ht="12" customHeight="1" thickBot="1">
      <c r="A38" s="141"/>
      <c r="B38" s="21" t="s">
        <v>74</v>
      </c>
      <c r="C38" s="21"/>
      <c r="D38" s="35"/>
      <c r="E38" s="35"/>
      <c r="F38" s="35"/>
      <c r="G38" s="35"/>
      <c r="H38" s="22"/>
      <c r="I38" s="147"/>
      <c r="J38" s="21"/>
      <c r="K38" s="72">
        <f>SUM(K29:K37)</f>
        <v>0</v>
      </c>
      <c r="L38" s="25"/>
      <c r="M38" s="25"/>
      <c r="N38" s="15" t="s">
        <v>19</v>
      </c>
      <c r="O38" s="161">
        <f t="shared" ref="O38:O45" si="4">D17</f>
        <v>0</v>
      </c>
      <c r="P38" s="72">
        <f>IF(R17&gt;11, (H17*Rates!B10+P17*H17*Rates!B4), ((I17*P17)*Rates!B4)+(I17*Rates!B9)+((J17*P17)*Rates!B4))</f>
        <v>0</v>
      </c>
      <c r="Q38" s="25"/>
      <c r="R38" s="145"/>
    </row>
    <row r="39" spans="1:18" ht="12" customHeight="1" thickBot="1">
      <c r="A39" s="301" t="s">
        <v>75</v>
      </c>
      <c r="B39" s="296" t="s">
        <v>76</v>
      </c>
      <c r="C39" s="296"/>
      <c r="D39" s="341"/>
      <c r="E39" s="341"/>
      <c r="F39" s="343"/>
      <c r="G39" s="148"/>
      <c r="H39" s="21"/>
      <c r="I39" s="147"/>
      <c r="J39" s="21"/>
      <c r="K39" s="72">
        <f>P56</f>
        <v>0</v>
      </c>
      <c r="L39" s="25"/>
      <c r="M39" s="25"/>
      <c r="N39" s="15" t="s">
        <v>19</v>
      </c>
      <c r="O39" s="161">
        <f t="shared" si="4"/>
        <v>0</v>
      </c>
      <c r="P39" s="72">
        <f>IF(R18&gt;11, (H18*Rates!B10+P18*H18*Rates!B4), ((I18*P18)*Rates!B4)+(I18*Rates!B9)+((J18*P18)*Rates!B4))</f>
        <v>0</v>
      </c>
      <c r="Q39" s="25"/>
      <c r="R39" s="145"/>
    </row>
    <row r="40" spans="1:18" ht="12" customHeight="1" thickBot="1">
      <c r="B40" s="305" t="s">
        <v>77</v>
      </c>
      <c r="C40" s="185"/>
      <c r="D40" s="247"/>
      <c r="E40" s="247"/>
      <c r="F40" s="247"/>
      <c r="G40" s="122"/>
      <c r="H40" s="21"/>
      <c r="I40" s="40"/>
      <c r="J40" s="40"/>
      <c r="K40" s="72">
        <f>SUM(K38:K39)</f>
        <v>0</v>
      </c>
      <c r="L40" s="25"/>
      <c r="M40" s="25"/>
      <c r="N40" s="15" t="s">
        <v>19</v>
      </c>
      <c r="O40" s="161">
        <f t="shared" si="4"/>
        <v>0</v>
      </c>
      <c r="P40" s="72">
        <f>IF(R19&gt;11, (H19*Rates!B10+P19*H19*Rates!B4), ((I19*P19)*Rates!B4)+(I19*Rates!B9)+((J19*P19)*Rates!B4))</f>
        <v>0</v>
      </c>
      <c r="Q40" s="25"/>
      <c r="R40" s="145"/>
    </row>
    <row r="41" spans="1:18" ht="12" customHeight="1" thickBot="1">
      <c r="A41" s="295" t="s">
        <v>78</v>
      </c>
      <c r="B41" s="296" t="s">
        <v>79</v>
      </c>
      <c r="C41" s="296"/>
      <c r="D41" s="299"/>
      <c r="E41" s="299"/>
      <c r="F41" s="299"/>
      <c r="G41" s="299"/>
      <c r="H41" s="344"/>
      <c r="I41" s="18"/>
      <c r="J41" s="15"/>
      <c r="K41" s="142"/>
      <c r="L41" s="25"/>
      <c r="M41" s="25"/>
      <c r="N41" s="15" t="s">
        <v>19</v>
      </c>
      <c r="O41" s="161">
        <f t="shared" si="4"/>
        <v>0</v>
      </c>
      <c r="P41" s="72">
        <f>IF(R20&gt;11, (H20*Rates!B10+P20*H20*Rates!B4), ((I20*P20)*Rates!B4)+(I20*Rates!B9)+((J20*P20)*Rates!B4))</f>
        <v>0</v>
      </c>
      <c r="Q41" s="25"/>
      <c r="R41" s="145"/>
    </row>
    <row r="42" spans="1:18" ht="12" customHeight="1" thickBot="1">
      <c r="D42" s="17" t="s">
        <v>4</v>
      </c>
      <c r="E42" s="17"/>
      <c r="F42" s="17"/>
      <c r="G42" s="17" t="s">
        <v>5</v>
      </c>
      <c r="I42" s="18"/>
      <c r="J42" s="15"/>
      <c r="K42" s="142"/>
      <c r="L42" s="25"/>
      <c r="M42" s="25"/>
      <c r="N42" s="15" t="s">
        <v>19</v>
      </c>
      <c r="O42" s="161">
        <f t="shared" si="4"/>
        <v>0</v>
      </c>
      <c r="P42" s="72">
        <f>IF(R21&gt;11, (H21*Rates!B10+P21*H21*Rates!B4), ((I21*P21)*Rates!B4)+(I21*Rates!B9)+((J21*P21)*Rates!B4))</f>
        <v>0</v>
      </c>
      <c r="Q42" s="25"/>
      <c r="R42" s="145"/>
    </row>
    <row r="43" spans="1:18" ht="12" customHeight="1" thickBot="1">
      <c r="D43" s="139"/>
      <c r="E43" s="17"/>
      <c r="F43" s="15"/>
      <c r="G43" s="139"/>
      <c r="H43" s="39" t="s">
        <v>3</v>
      </c>
      <c r="I43" s="18"/>
      <c r="J43" s="15"/>
      <c r="K43" s="142"/>
      <c r="L43" s="25"/>
      <c r="M43" s="25"/>
      <c r="N43" s="15" t="s">
        <v>19</v>
      </c>
      <c r="O43" s="161">
        <f t="shared" si="4"/>
        <v>0</v>
      </c>
      <c r="P43" s="72">
        <f>IF(R22&gt;11, (H22*Rates!B10+P22*H22*Rates!B4), ((I22*P22)*Rates!B4)+(I22*Rates!B9)+((J22*P22)*Rates!B4))</f>
        <v>0</v>
      </c>
      <c r="Q43" s="25"/>
      <c r="R43" s="145"/>
    </row>
    <row r="44" spans="1:18" ht="12" customHeight="1" thickBot="1">
      <c r="D44" s="113"/>
      <c r="E44" s="27"/>
      <c r="F44" s="27"/>
      <c r="G44" s="113"/>
      <c r="H44" s="17"/>
      <c r="I44" s="17"/>
      <c r="J44" s="17"/>
      <c r="K44" s="142"/>
      <c r="L44" s="25"/>
      <c r="M44" s="25"/>
      <c r="N44" s="15" t="s">
        <v>19</v>
      </c>
      <c r="O44" s="161">
        <f t="shared" si="4"/>
        <v>0</v>
      </c>
      <c r="P44" s="72">
        <f>IF(R23&gt;11, (H23*Rates!B10+P23*H23*Rates!B4), ((I23*P23)*Rates!B4)+(I23*Rates!B9)+((J23*P23)*Rates!B4))</f>
        <v>0</v>
      </c>
      <c r="Q44" s="25"/>
      <c r="R44" s="145"/>
    </row>
    <row r="45" spans="1:18" ht="12" customHeight="1" thickBot="1">
      <c r="D45" s="113"/>
      <c r="E45" s="27"/>
      <c r="F45" s="27"/>
      <c r="G45" s="113"/>
      <c r="H45" s="17"/>
      <c r="I45" s="17"/>
      <c r="J45" s="17"/>
      <c r="K45" s="142"/>
      <c r="L45" s="25"/>
      <c r="M45" s="25"/>
      <c r="N45" s="15" t="s">
        <v>19</v>
      </c>
      <c r="O45" s="161">
        <f t="shared" si="4"/>
        <v>0</v>
      </c>
      <c r="P45" s="72">
        <f>IF(R24&gt;11,(H24*Rates!B10+P24*H24*Rates!B4),((I24*P24)*Rates!B4)+(I24*Rates!B9)+((J24*P24)*Rates!B4))</f>
        <v>0</v>
      </c>
      <c r="Q45" s="25"/>
    </row>
    <row r="46" spans="1:18" ht="12" customHeight="1" thickBot="1">
      <c r="D46" s="113"/>
      <c r="E46" s="17"/>
      <c r="F46" s="17"/>
      <c r="G46" s="113"/>
      <c r="H46" s="17"/>
      <c r="I46" s="17"/>
      <c r="J46" s="17"/>
      <c r="K46" s="142"/>
      <c r="L46" s="25"/>
      <c r="M46" s="25"/>
      <c r="O46" s="190" t="str">
        <f>O25</f>
        <v>PostDoc</v>
      </c>
      <c r="P46" s="72">
        <f>(P25*H25)*Rates!B4+(H25*Rates!B10)</f>
        <v>0</v>
      </c>
      <c r="Q46" s="25"/>
    </row>
    <row r="47" spans="1:18" ht="12" customHeight="1" thickBot="1">
      <c r="B47" s="305" t="s">
        <v>80</v>
      </c>
      <c r="C47" s="185"/>
      <c r="D47" s="247"/>
      <c r="E47" s="19"/>
      <c r="F47" s="19"/>
      <c r="G47" s="151"/>
      <c r="H47" s="19"/>
      <c r="I47" s="19"/>
      <c r="J47" s="19"/>
      <c r="K47" s="72">
        <f>G43+G44+G45+G46</f>
        <v>0</v>
      </c>
      <c r="L47" s="25"/>
      <c r="M47" s="25"/>
      <c r="O47" s="190" t="str">
        <f>O26</f>
        <v>PostDoc</v>
      </c>
      <c r="P47" s="72">
        <f>(P26*H26)*Rates!B4+(H26*Rates!B10)</f>
        <v>0</v>
      </c>
      <c r="Q47" s="25"/>
    </row>
    <row r="48" spans="1:18" ht="12" customHeight="1" thickBot="1">
      <c r="A48" s="295" t="s">
        <v>81</v>
      </c>
      <c r="B48" s="296" t="s">
        <v>82</v>
      </c>
      <c r="C48" s="296"/>
      <c r="D48" s="298"/>
      <c r="E48" s="38"/>
      <c r="F48" s="38" t="s">
        <v>83</v>
      </c>
      <c r="G48" s="150"/>
      <c r="H48" s="150"/>
      <c r="I48" s="10"/>
      <c r="J48" s="40"/>
      <c r="K48" s="152"/>
      <c r="L48" s="25"/>
      <c r="M48" s="25"/>
      <c r="O48" s="190" t="str">
        <f>O27</f>
        <v>PostDoc</v>
      </c>
      <c r="P48" s="72">
        <f>(P27*H27)*Rates!B4+(H27*Rates!B10)</f>
        <v>0</v>
      </c>
    </row>
    <row r="49" spans="1:21" ht="12" customHeight="1" thickBot="1">
      <c r="D49" s="27"/>
      <c r="E49" s="27"/>
      <c r="F49" s="37" t="s">
        <v>84</v>
      </c>
      <c r="G49" s="37"/>
      <c r="H49" s="19"/>
      <c r="I49" s="19"/>
      <c r="J49" s="19"/>
      <c r="K49" s="152"/>
      <c r="L49" s="25"/>
      <c r="M49" s="25"/>
      <c r="O49" s="190" t="str">
        <f>O28</f>
        <v>PostDoc</v>
      </c>
      <c r="P49" s="72">
        <f>(P28*H28)*Rates!B4+(H28*Rates!B10)</f>
        <v>0</v>
      </c>
    </row>
    <row r="50" spans="1:21" ht="12" customHeight="1" thickBot="1">
      <c r="D50" s="27"/>
      <c r="E50" s="27"/>
      <c r="F50" s="27"/>
      <c r="G50" s="27"/>
      <c r="H50" s="17"/>
      <c r="I50" s="17"/>
      <c r="J50" s="17"/>
      <c r="K50" s="142"/>
      <c r="L50" s="25"/>
      <c r="M50" s="25"/>
      <c r="O50" s="126" t="s">
        <v>6</v>
      </c>
      <c r="P50" s="72">
        <f>(K32*Rates!B4)+(H32*Rates!B10)*B32</f>
        <v>0</v>
      </c>
    </row>
    <row r="51" spans="1:21" ht="12" customHeight="1" thickBot="1">
      <c r="B51" s="305" t="s">
        <v>85</v>
      </c>
      <c r="C51" s="185"/>
      <c r="D51" s="199"/>
      <c r="E51" s="37"/>
      <c r="F51" s="10"/>
      <c r="G51" s="37"/>
      <c r="H51" s="10"/>
      <c r="I51" s="19"/>
      <c r="J51" s="19"/>
      <c r="K51" s="72">
        <f>SUM(K48:K49)</f>
        <v>0</v>
      </c>
      <c r="L51" s="25"/>
      <c r="M51" s="25"/>
      <c r="O51" s="126" t="s">
        <v>6</v>
      </c>
      <c r="P51" s="72">
        <f>(K33*Rates!B4)+(H33*Rates!B10)*B33</f>
        <v>0</v>
      </c>
    </row>
    <row r="52" spans="1:21" ht="12" customHeight="1" thickBot="1">
      <c r="A52" s="295" t="s">
        <v>86</v>
      </c>
      <c r="B52" s="296" t="s">
        <v>87</v>
      </c>
      <c r="C52" s="296"/>
      <c r="D52" s="300"/>
      <c r="E52" s="17"/>
      <c r="F52" s="17"/>
      <c r="G52" s="17"/>
      <c r="H52" s="17"/>
      <c r="I52" s="17"/>
      <c r="J52" s="17"/>
      <c r="K52" s="142"/>
      <c r="L52" s="25"/>
      <c r="M52" s="25"/>
      <c r="O52" s="126" t="s">
        <v>252</v>
      </c>
      <c r="P52" s="72">
        <f>(K34*Rates!B5)</f>
        <v>0</v>
      </c>
    </row>
    <row r="53" spans="1:21" ht="12" customHeight="1">
      <c r="B53" s="154">
        <v>1</v>
      </c>
      <c r="C53" s="15" t="s">
        <v>88</v>
      </c>
      <c r="D53" s="17"/>
      <c r="E53" s="17"/>
      <c r="F53" s="155"/>
      <c r="G53" s="17"/>
      <c r="I53" s="18"/>
      <c r="J53" s="15"/>
      <c r="K53" s="152"/>
      <c r="L53" s="25"/>
      <c r="M53" s="25"/>
      <c r="O53" s="198" t="s">
        <v>251</v>
      </c>
      <c r="P53" s="249">
        <f>(K35*Rates!B8)</f>
        <v>0</v>
      </c>
    </row>
    <row r="54" spans="1:21" ht="12" customHeight="1">
      <c r="B54" s="154">
        <v>2</v>
      </c>
      <c r="C54" s="15" t="s">
        <v>89</v>
      </c>
      <c r="D54" s="17"/>
      <c r="E54" s="17"/>
      <c r="F54" s="155"/>
      <c r="G54" s="17"/>
      <c r="I54" s="18"/>
      <c r="J54" s="15"/>
      <c r="K54" s="152"/>
      <c r="L54" s="25"/>
      <c r="M54" s="25"/>
      <c r="O54" s="251" t="s">
        <v>248</v>
      </c>
      <c r="P54" s="232">
        <f>(K36*Rates!B7)</f>
        <v>0</v>
      </c>
    </row>
    <row r="55" spans="1:21" ht="12" customHeight="1" thickBot="1">
      <c r="B55" s="154">
        <v>3</v>
      </c>
      <c r="C55" s="15" t="s">
        <v>90</v>
      </c>
      <c r="D55" s="27"/>
      <c r="E55" s="27"/>
      <c r="F55" s="155"/>
      <c r="G55" s="27"/>
      <c r="I55" s="18"/>
      <c r="J55" s="15"/>
      <c r="K55" s="152"/>
      <c r="L55" s="25"/>
      <c r="M55" s="25"/>
      <c r="O55" s="126" t="s">
        <v>16</v>
      </c>
      <c r="P55" s="250">
        <f>(K37*Rates!B4)+(H37*Rates!B10)*B37</f>
        <v>0</v>
      </c>
    </row>
    <row r="56" spans="1:21" ht="12" customHeight="1" thickBot="1">
      <c r="B56" s="154">
        <v>4</v>
      </c>
      <c r="C56" s="15" t="s">
        <v>91</v>
      </c>
      <c r="D56" s="27"/>
      <c r="E56" s="27"/>
      <c r="F56" s="155"/>
      <c r="G56" s="27"/>
      <c r="I56" s="18"/>
      <c r="J56" s="15"/>
      <c r="K56" s="152"/>
      <c r="L56" s="25"/>
      <c r="M56" s="25"/>
      <c r="O56" s="156" t="s">
        <v>11</v>
      </c>
      <c r="P56" s="229">
        <f>SUM(P36:P55)</f>
        <v>0</v>
      </c>
    </row>
    <row r="57" spans="1:21" ht="12" customHeight="1" thickBot="1">
      <c r="A57" s="121"/>
      <c r="B57" s="20" t="s">
        <v>253</v>
      </c>
      <c r="C57" s="21"/>
      <c r="D57" s="35"/>
      <c r="E57" s="23"/>
      <c r="F57" s="38"/>
      <c r="G57" s="38" t="s">
        <v>92</v>
      </c>
      <c r="H57" s="40"/>
      <c r="I57" s="41"/>
      <c r="J57" s="40"/>
      <c r="K57" s="72">
        <f>SUM(K53:K56)</f>
        <v>0</v>
      </c>
      <c r="L57" s="25"/>
      <c r="M57" s="25"/>
    </row>
    <row r="58" spans="1:21" ht="12" customHeight="1" thickBot="1">
      <c r="A58" s="295" t="s">
        <v>93</v>
      </c>
      <c r="B58" s="296" t="s">
        <v>94</v>
      </c>
      <c r="C58" s="296"/>
      <c r="D58" s="298"/>
      <c r="E58" s="38"/>
      <c r="F58" s="38"/>
      <c r="G58" s="38"/>
      <c r="H58" s="40"/>
      <c r="I58" s="41"/>
      <c r="J58" s="40"/>
      <c r="K58" s="142"/>
      <c r="L58" s="25"/>
      <c r="M58" s="25"/>
    </row>
    <row r="59" spans="1:21" ht="12" customHeight="1">
      <c r="A59" s="9"/>
      <c r="B59" s="313">
        <v>1</v>
      </c>
      <c r="C59" s="10" t="s">
        <v>15</v>
      </c>
      <c r="D59" s="37"/>
      <c r="E59" s="38"/>
      <c r="F59" s="38"/>
      <c r="G59" s="38"/>
      <c r="H59" s="40"/>
      <c r="I59" s="41"/>
      <c r="J59" s="40"/>
      <c r="K59" s="152"/>
      <c r="L59" s="25"/>
      <c r="M59" s="25"/>
    </row>
    <row r="60" spans="1:21" ht="12" customHeight="1" thickBot="1">
      <c r="A60" s="149"/>
      <c r="B60" s="157">
        <v>2</v>
      </c>
      <c r="C60" s="40" t="s">
        <v>95</v>
      </c>
      <c r="D60" s="38"/>
      <c r="E60" s="38"/>
      <c r="F60" s="38"/>
      <c r="G60" s="38"/>
      <c r="H60" s="40"/>
      <c r="I60" s="41"/>
      <c r="J60" s="40"/>
      <c r="K60" s="152"/>
      <c r="L60" s="25"/>
      <c r="M60" s="25"/>
      <c r="O60" s="481" t="s">
        <v>256</v>
      </c>
      <c r="P60" s="482" t="s">
        <v>255</v>
      </c>
      <c r="Q60" s="482" t="s">
        <v>257</v>
      </c>
      <c r="R60" s="482" t="s">
        <v>258</v>
      </c>
      <c r="S60" s="482" t="s">
        <v>259</v>
      </c>
      <c r="T60" s="482" t="s">
        <v>260</v>
      </c>
      <c r="U60" s="482" t="s">
        <v>261</v>
      </c>
    </row>
    <row r="61" spans="1:21" ht="12" customHeight="1" thickTop="1">
      <c r="A61" s="149"/>
      <c r="B61" s="157">
        <v>3</v>
      </c>
      <c r="C61" s="40" t="s">
        <v>96</v>
      </c>
      <c r="D61" s="38"/>
      <c r="E61" s="38"/>
      <c r="F61" s="38"/>
      <c r="G61" s="38"/>
      <c r="H61" s="40"/>
      <c r="I61" s="41"/>
      <c r="J61" s="40"/>
      <c r="K61" s="152"/>
      <c r="L61" s="25"/>
      <c r="M61" s="25"/>
      <c r="P61" s="186" t="s">
        <v>227</v>
      </c>
      <c r="Q61" s="186" t="s">
        <v>228</v>
      </c>
      <c r="R61" s="186" t="s">
        <v>229</v>
      </c>
      <c r="S61" s="186" t="s">
        <v>230</v>
      </c>
      <c r="T61" s="186" t="s">
        <v>231</v>
      </c>
      <c r="U61" s="188" t="s">
        <v>219</v>
      </c>
    </row>
    <row r="62" spans="1:21" ht="12" customHeight="1">
      <c r="A62" s="149"/>
      <c r="B62" s="157">
        <v>4</v>
      </c>
      <c r="C62" s="40" t="s">
        <v>153</v>
      </c>
      <c r="D62" s="38"/>
      <c r="E62" s="38"/>
      <c r="F62" s="38"/>
      <c r="G62" s="38"/>
      <c r="H62" s="40"/>
      <c r="I62" s="41"/>
      <c r="J62" s="40"/>
      <c r="K62" s="152"/>
      <c r="L62" s="25"/>
      <c r="M62" s="25"/>
      <c r="N62" s="486">
        <v>62</v>
      </c>
      <c r="O62" s="483" t="s">
        <v>226</v>
      </c>
      <c r="P62" s="137">
        <f>'YR 1'!P62</f>
        <v>0</v>
      </c>
      <c r="Q62" s="137">
        <f>'YR 1'!Q62</f>
        <v>0</v>
      </c>
      <c r="R62" s="137">
        <f>'YR 1'!R62</f>
        <v>0</v>
      </c>
      <c r="S62" s="137">
        <f>'YR 1'!S62</f>
        <v>0</v>
      </c>
      <c r="T62" s="137">
        <f>'YR 1'!T62</f>
        <v>0</v>
      </c>
      <c r="U62" s="359">
        <f>SUM(U63:U64)</f>
        <v>0</v>
      </c>
    </row>
    <row r="63" spans="1:21" ht="12" customHeight="1">
      <c r="A63" s="149"/>
      <c r="B63" s="157">
        <v>5</v>
      </c>
      <c r="C63" s="40" t="s">
        <v>274</v>
      </c>
      <c r="D63" s="38"/>
      <c r="E63" s="38"/>
      <c r="F63" s="38" t="s">
        <v>269</v>
      </c>
      <c r="G63" s="38"/>
      <c r="H63" s="40"/>
      <c r="I63" s="41"/>
      <c r="J63" s="40"/>
      <c r="K63" s="174">
        <f>U67</f>
        <v>0</v>
      </c>
      <c r="L63" s="25"/>
      <c r="M63" s="25"/>
      <c r="N63" s="486">
        <v>63</v>
      </c>
      <c r="O63" s="484" t="s">
        <v>147</v>
      </c>
      <c r="P63" s="177"/>
      <c r="Q63" s="177"/>
      <c r="R63" s="178"/>
      <c r="S63" s="178"/>
      <c r="T63" s="178"/>
      <c r="U63" s="175">
        <f>SUM(P63:T63)</f>
        <v>0</v>
      </c>
    </row>
    <row r="64" spans="1:21" ht="12" customHeight="1" thickBot="1">
      <c r="A64" s="149"/>
      <c r="B64" s="157"/>
      <c r="C64" s="40" t="s">
        <v>122</v>
      </c>
      <c r="D64" s="38"/>
      <c r="E64" s="38"/>
      <c r="F64" s="38" t="s">
        <v>270</v>
      </c>
      <c r="G64" s="38"/>
      <c r="H64" s="40"/>
      <c r="I64" s="41"/>
      <c r="J64" s="40"/>
      <c r="K64" s="174">
        <f>U68</f>
        <v>0</v>
      </c>
      <c r="L64" s="25"/>
      <c r="M64" s="25"/>
      <c r="N64" s="486">
        <v>64</v>
      </c>
      <c r="O64" s="484" t="s">
        <v>279</v>
      </c>
      <c r="P64" s="177"/>
      <c r="Q64" s="177"/>
      <c r="R64" s="178"/>
      <c r="S64" s="178"/>
      <c r="T64" s="178"/>
      <c r="U64" s="175">
        <f>SUM(P64:T64)</f>
        <v>0</v>
      </c>
    </row>
    <row r="65" spans="1:21" ht="12" customHeight="1" thickBot="1">
      <c r="A65" s="149"/>
      <c r="B65" s="157"/>
      <c r="C65" s="40" t="s">
        <v>124</v>
      </c>
      <c r="D65" s="38"/>
      <c r="E65" s="38"/>
      <c r="F65" s="38"/>
      <c r="G65" s="38"/>
      <c r="H65" s="40"/>
      <c r="I65" s="41"/>
      <c r="J65" s="40"/>
      <c r="K65" s="72">
        <f>K63+K64</f>
        <v>0</v>
      </c>
      <c r="L65" s="25"/>
      <c r="M65" s="25"/>
      <c r="N65" s="486">
        <v>65</v>
      </c>
      <c r="O65" s="484" t="s">
        <v>143</v>
      </c>
      <c r="P65" s="179">
        <f>SUM(P63:P64)</f>
        <v>0</v>
      </c>
      <c r="Q65" s="179">
        <f t="shared" ref="Q65:T65" si="5">SUM(Q63:Q64)</f>
        <v>0</v>
      </c>
      <c r="R65" s="179">
        <f t="shared" si="5"/>
        <v>0</v>
      </c>
      <c r="S65" s="179">
        <f t="shared" si="5"/>
        <v>0</v>
      </c>
      <c r="T65" s="179">
        <f t="shared" si="5"/>
        <v>0</v>
      </c>
      <c r="U65" s="175">
        <f>SUM(P66:T66)</f>
        <v>0</v>
      </c>
    </row>
    <row r="66" spans="1:21" ht="12" customHeight="1" thickBot="1">
      <c r="A66" s="149"/>
      <c r="B66" s="157">
        <v>6</v>
      </c>
      <c r="C66" s="40" t="s">
        <v>1</v>
      </c>
      <c r="D66" s="38"/>
      <c r="E66" s="38"/>
      <c r="F66" s="38"/>
      <c r="G66" s="38"/>
      <c r="H66" s="40"/>
      <c r="I66" s="41"/>
      <c r="J66" s="40"/>
      <c r="K66" s="152"/>
      <c r="L66" s="25"/>
      <c r="M66" s="25"/>
      <c r="N66" s="486">
        <v>66</v>
      </c>
      <c r="P66" s="188"/>
      <c r="Q66" s="188"/>
      <c r="R66" s="188"/>
      <c r="S66" s="188"/>
      <c r="T66" s="188"/>
      <c r="U66" s="172" t="s">
        <v>233</v>
      </c>
    </row>
    <row r="67" spans="1:21" ht="12" customHeight="1" thickBot="1">
      <c r="A67" s="149"/>
      <c r="B67" s="157">
        <v>7</v>
      </c>
      <c r="C67" s="40" t="s">
        <v>114</v>
      </c>
      <c r="D67" s="38"/>
      <c r="E67" s="38"/>
      <c r="F67" s="29" t="s">
        <v>39</v>
      </c>
      <c r="G67" s="38"/>
      <c r="H67" s="40"/>
      <c r="I67" s="41"/>
      <c r="J67" s="40"/>
      <c r="K67" s="72">
        <f>IF(H34&gt;0,Rates!C14*B34,0)+IF(I34&gt;0,Rates!B14*'YR 1'!B34,0)+IF('YR 1'!J34&gt;0,Rates!D14*'YR 1'!B34,0)</f>
        <v>0</v>
      </c>
      <c r="L67" s="25"/>
      <c r="M67" s="25"/>
      <c r="N67" s="485">
        <v>67</v>
      </c>
      <c r="O67" s="483" t="s">
        <v>220</v>
      </c>
      <c r="P67" s="285">
        <f>IF(AND('YR 1'!P67+'YR 2'!P64&lt;24999,'YR 1'!P67+'YR 2'!P66+'YR 3'!P65&lt;24999),P65,25000-'YR 1'!P67-'YR 2'!P66)</f>
        <v>0</v>
      </c>
      <c r="Q67" s="285">
        <f>IF(AND('YR 1'!Q67+'YR 2'!Q64&lt;24999,'YR 1'!Q67+'YR 2'!Q66+'YR 3'!Q65&lt;24999),Q65,25000-'YR 1'!Q67-'YR 2'!Q66)</f>
        <v>0</v>
      </c>
      <c r="R67" s="285">
        <f>IF(AND('YR 1'!R67+'YR 2'!R64&lt;24999,'YR 1'!R67+'YR 2'!R66+'YR 3'!R65&lt;24999),R65,25000-'YR 1'!R67-'YR 2'!R66)</f>
        <v>0</v>
      </c>
      <c r="S67" s="285">
        <f>IF(AND('YR 1'!S67+'YR 2'!S64&lt;24999,'YR 1'!S67+'YR 2'!S66+'YR 3'!S65&lt;24999),S65,25000-'YR 1'!S67-'YR 2'!S66)</f>
        <v>0</v>
      </c>
      <c r="T67" s="285">
        <f>IF(AND('YR 1'!T67+'YR 2'!T64&lt;24999,'YR 1'!T67+'YR 2'!T66+'YR 3'!T65&lt;24999),T65,25000-'YR 1'!T67-'YR 2'!T66)</f>
        <v>0</v>
      </c>
      <c r="U67" s="176">
        <f>SUM(P67:T67)</f>
        <v>0</v>
      </c>
    </row>
    <row r="68" spans="1:21" ht="12" customHeight="1" thickBot="1">
      <c r="A68" s="121"/>
      <c r="B68" s="21"/>
      <c r="C68" s="21" t="s">
        <v>97</v>
      </c>
      <c r="D68" s="35"/>
      <c r="E68" s="35"/>
      <c r="F68" s="35"/>
      <c r="G68" s="38"/>
      <c r="H68" s="40"/>
      <c r="I68" s="41"/>
      <c r="J68" s="40"/>
      <c r="K68" s="72">
        <f>SUM(K59+K60+K61+K62+K63+K64+K66+K67)</f>
        <v>0</v>
      </c>
      <c r="L68" s="25"/>
      <c r="M68" s="25"/>
      <c r="N68" s="486">
        <v>68</v>
      </c>
      <c r="O68" s="483" t="s">
        <v>162</v>
      </c>
      <c r="P68" s="171">
        <f>P65-P67</f>
        <v>0</v>
      </c>
      <c r="Q68" s="171">
        <f>Q65-Q67</f>
        <v>0</v>
      </c>
      <c r="R68" s="171">
        <f t="shared" ref="R68:T68" si="6">R65-R67</f>
        <v>0</v>
      </c>
      <c r="S68" s="171">
        <f t="shared" si="6"/>
        <v>0</v>
      </c>
      <c r="T68" s="171">
        <f t="shared" si="6"/>
        <v>0</v>
      </c>
      <c r="U68" s="176">
        <f>SUM(P68:T68)</f>
        <v>0</v>
      </c>
    </row>
    <row r="69" spans="1:21" ht="12" customHeight="1" thickBot="1">
      <c r="A69" s="295" t="s">
        <v>98</v>
      </c>
      <c r="B69" s="296" t="s">
        <v>99</v>
      </c>
      <c r="C69" s="296"/>
      <c r="D69" s="299"/>
      <c r="E69" s="299"/>
      <c r="F69" s="300"/>
      <c r="G69" s="150"/>
      <c r="H69" s="40"/>
      <c r="I69" s="41"/>
      <c r="J69" s="40"/>
      <c r="K69" s="72">
        <f>SUM(K68+K57+K51+K47+K40)</f>
        <v>0</v>
      </c>
      <c r="L69" s="25"/>
      <c r="M69" s="25"/>
      <c r="P69" s="284">
        <f>SUM(P67:P68)</f>
        <v>0</v>
      </c>
      <c r="Q69" s="284">
        <f t="shared" ref="Q69:T69" si="7">SUM(Q67:Q68)</f>
        <v>0</v>
      </c>
      <c r="R69" s="284">
        <f t="shared" si="7"/>
        <v>0</v>
      </c>
      <c r="S69" s="284">
        <f t="shared" si="7"/>
        <v>0</v>
      </c>
      <c r="T69" s="284">
        <f t="shared" si="7"/>
        <v>0</v>
      </c>
      <c r="U69" s="284">
        <f>SUM(P69:T69)</f>
        <v>0</v>
      </c>
    </row>
    <row r="70" spans="1:21" ht="12" customHeight="1" thickBot="1">
      <c r="A70" s="295" t="s">
        <v>100</v>
      </c>
      <c r="B70" s="296" t="s">
        <v>101</v>
      </c>
      <c r="C70" s="296"/>
      <c r="D70" s="299"/>
      <c r="E70" s="299"/>
      <c r="F70" s="300"/>
      <c r="G70" s="42"/>
      <c r="H70" s="43"/>
      <c r="J70" s="15"/>
      <c r="K70" s="142"/>
      <c r="L70" s="25"/>
      <c r="M70" s="496"/>
    </row>
    <row r="71" spans="1:21" ht="12" customHeight="1" thickBot="1">
      <c r="D71" s="45">
        <f>Rates!B24</f>
        <v>0.49</v>
      </c>
      <c r="E71" s="17"/>
      <c r="F71" s="73">
        <f>IF(M71=1,K69-K47-K67-K64, K69-K47-K57-K67-K64)</f>
        <v>0</v>
      </c>
      <c r="G71" s="26"/>
      <c r="H71" s="44"/>
      <c r="J71" s="15"/>
      <c r="K71" s="72">
        <f>F71*Rates!B24</f>
        <v>0</v>
      </c>
      <c r="L71" s="25"/>
      <c r="M71" s="496"/>
      <c r="P71" s="159"/>
    </row>
    <row r="72" spans="1:21" ht="12" customHeight="1" thickBot="1">
      <c r="B72" s="39" t="s">
        <v>102</v>
      </c>
      <c r="D72" s="17"/>
      <c r="E72" s="17"/>
      <c r="F72" s="27"/>
      <c r="G72" s="158"/>
      <c r="H72" s="25"/>
      <c r="J72" s="15"/>
      <c r="K72" s="72">
        <f>K71</f>
        <v>0</v>
      </c>
      <c r="L72" s="25"/>
      <c r="M72" s="184"/>
    </row>
    <row r="73" spans="1:21" ht="12" customHeight="1" thickBot="1">
      <c r="A73" s="345" t="s">
        <v>103</v>
      </c>
      <c r="B73" s="346" t="s">
        <v>104</v>
      </c>
      <c r="C73" s="346"/>
      <c r="D73" s="347"/>
      <c r="E73" s="347"/>
      <c r="F73" s="348"/>
      <c r="G73" s="122"/>
      <c r="H73" s="21"/>
      <c r="I73" s="41"/>
      <c r="J73" s="40"/>
      <c r="K73" s="72">
        <f>K72+K69</f>
        <v>0</v>
      </c>
      <c r="L73" s="25"/>
      <c r="M73" s="25"/>
    </row>
    <row r="74" spans="1:21" ht="12" customHeight="1" thickBot="1">
      <c r="A74" s="295" t="s">
        <v>105</v>
      </c>
      <c r="B74" s="296" t="s">
        <v>106</v>
      </c>
      <c r="C74" s="296"/>
      <c r="D74" s="299"/>
      <c r="E74" s="299"/>
      <c r="F74" s="299"/>
      <c r="G74" s="299"/>
      <c r="H74" s="344"/>
      <c r="I74" s="41"/>
      <c r="J74" s="40"/>
      <c r="K74" s="113"/>
      <c r="L74" s="25"/>
      <c r="M74" s="25"/>
      <c r="O74" s="564" t="s">
        <v>159</v>
      </c>
      <c r="P74" s="564"/>
    </row>
    <row r="75" spans="1:21" ht="12" customHeight="1" thickBot="1">
      <c r="A75" s="295" t="s">
        <v>107</v>
      </c>
      <c r="B75" s="296" t="s">
        <v>108</v>
      </c>
      <c r="C75" s="296"/>
      <c r="D75" s="300"/>
      <c r="E75" s="19"/>
      <c r="F75" s="19"/>
      <c r="G75" s="19"/>
      <c r="H75" s="10"/>
      <c r="I75" s="41"/>
      <c r="J75" s="40"/>
      <c r="K75" s="72">
        <f>K73-K74</f>
        <v>0</v>
      </c>
      <c r="L75" s="25"/>
      <c r="M75" s="25"/>
      <c r="O75" s="223" t="s">
        <v>156</v>
      </c>
      <c r="P75" s="224"/>
    </row>
    <row r="76" spans="1:21" ht="12" customHeight="1">
      <c r="A76" s="15"/>
      <c r="K76" s="15"/>
      <c r="O76" s="223" t="s">
        <v>160</v>
      </c>
      <c r="P76" s="225">
        <f>U64</f>
        <v>0</v>
      </c>
    </row>
    <row r="77" spans="1:21" ht="12" customHeight="1" thickBot="1">
      <c r="A77" s="15"/>
      <c r="K77" s="15"/>
      <c r="O77" s="223" t="s">
        <v>217</v>
      </c>
      <c r="P77" s="225">
        <f>P75+P76</f>
        <v>0</v>
      </c>
    </row>
    <row r="78" spans="1:21" ht="12" customHeight="1" thickBot="1">
      <c r="A78" s="15"/>
      <c r="G78" s="561" t="s">
        <v>145</v>
      </c>
      <c r="H78" s="562"/>
      <c r="I78" s="562"/>
      <c r="J78" s="560"/>
      <c r="K78" s="215">
        <f>SUM(K69-U64)</f>
        <v>0</v>
      </c>
      <c r="O78" s="226" t="s">
        <v>218</v>
      </c>
      <c r="P78" s="227">
        <f>P77-K47-K64-K67-K57</f>
        <v>0</v>
      </c>
    </row>
    <row r="79" spans="1:21" ht="12" customHeight="1">
      <c r="A79" s="15"/>
      <c r="G79" s="188"/>
      <c r="H79" s="188"/>
      <c r="I79" s="188"/>
      <c r="J79" s="155" t="s">
        <v>142</v>
      </c>
      <c r="K79" s="188"/>
      <c r="O79" s="223" t="s">
        <v>157</v>
      </c>
      <c r="P79" s="225">
        <f>P78*0.49</f>
        <v>0</v>
      </c>
    </row>
    <row r="80" spans="1:21" ht="12" customHeight="1">
      <c r="A80" s="15"/>
      <c r="K80" s="15"/>
      <c r="O80" s="223" t="s">
        <v>158</v>
      </c>
      <c r="P80" s="225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9"/>
      <c r="E129" s="119"/>
      <c r="F129" s="119"/>
      <c r="J129" s="25"/>
      <c r="O129" s="126"/>
    </row>
    <row r="130" spans="4:15" s="15" customFormat="1" ht="12" customHeight="1">
      <c r="D130" s="119"/>
      <c r="E130" s="119"/>
      <c r="F130" s="119"/>
      <c r="J130" s="25"/>
      <c r="O130" s="126"/>
    </row>
    <row r="131" spans="4:15" s="15" customFormat="1" ht="12" customHeight="1">
      <c r="D131" s="119"/>
      <c r="E131" s="119"/>
      <c r="F131" s="119"/>
      <c r="J131" s="25"/>
      <c r="O131" s="126"/>
    </row>
    <row r="132" spans="4:15" s="15" customFormat="1" ht="12" customHeight="1">
      <c r="D132" s="119"/>
      <c r="E132" s="119"/>
      <c r="F132" s="119"/>
      <c r="J132" s="25"/>
      <c r="O132" s="126"/>
    </row>
    <row r="133" spans="4:15" s="15" customFormat="1" ht="12" customHeight="1">
      <c r="D133" s="119"/>
      <c r="E133" s="119"/>
      <c r="F133" s="119"/>
      <c r="J133" s="25"/>
      <c r="O133" s="126"/>
    </row>
    <row r="134" spans="4:15" s="15" customFormat="1" ht="12" customHeight="1">
      <c r="D134" s="119"/>
      <c r="E134" s="119"/>
      <c r="F134" s="119"/>
      <c r="J134" s="25"/>
      <c r="O134" s="126"/>
    </row>
    <row r="135" spans="4:15" s="15" customFormat="1" ht="12" customHeight="1">
      <c r="D135" s="119"/>
      <c r="E135" s="119"/>
      <c r="F135" s="119"/>
      <c r="J135" s="25"/>
      <c r="O135" s="126"/>
    </row>
    <row r="136" spans="4:15" s="15" customFormat="1" ht="12" customHeight="1">
      <c r="D136" s="119"/>
      <c r="E136" s="119"/>
      <c r="F136" s="119"/>
      <c r="J136" s="25"/>
      <c r="O136" s="126"/>
    </row>
    <row r="137" spans="4:15" s="15" customFormat="1" ht="12" customHeight="1">
      <c r="D137" s="119"/>
      <c r="E137" s="119"/>
      <c r="F137" s="119"/>
      <c r="J137" s="25"/>
      <c r="O137" s="126"/>
    </row>
    <row r="138" spans="4:15" s="15" customFormat="1" ht="12" customHeight="1">
      <c r="D138" s="119"/>
      <c r="E138" s="119"/>
      <c r="F138" s="119"/>
      <c r="J138" s="25"/>
      <c r="O138" s="126"/>
    </row>
    <row r="139" spans="4:15" s="15" customFormat="1" ht="12" customHeight="1">
      <c r="D139" s="119"/>
      <c r="E139" s="119"/>
      <c r="F139" s="119"/>
      <c r="J139" s="25"/>
      <c r="O139" s="126"/>
    </row>
    <row r="140" spans="4:15" s="15" customFormat="1" ht="12" customHeight="1">
      <c r="D140" s="119"/>
      <c r="E140" s="119"/>
      <c r="F140" s="119"/>
      <c r="J140" s="25"/>
      <c r="O140" s="126"/>
    </row>
    <row r="141" spans="4:15" s="15" customFormat="1" ht="12" customHeight="1">
      <c r="D141" s="119"/>
      <c r="E141" s="119"/>
      <c r="F141" s="119"/>
      <c r="J141" s="25"/>
      <c r="O141" s="126"/>
    </row>
    <row r="142" spans="4:15" s="15" customFormat="1" ht="12" customHeight="1">
      <c r="D142" s="119"/>
      <c r="E142" s="119"/>
      <c r="F142" s="119"/>
      <c r="J142" s="25"/>
      <c r="O142" s="126"/>
    </row>
    <row r="143" spans="4:15" s="15" customFormat="1" ht="12" customHeight="1">
      <c r="D143" s="119"/>
      <c r="E143" s="119"/>
      <c r="F143" s="119"/>
      <c r="J143" s="25"/>
      <c r="O143" s="126"/>
    </row>
    <row r="144" spans="4:15" s="15" customFormat="1" ht="12" customHeight="1">
      <c r="D144" s="119"/>
      <c r="E144" s="119"/>
      <c r="F144" s="119"/>
      <c r="J144" s="25"/>
      <c r="O144" s="126"/>
    </row>
    <row r="145" spans="4:15" s="15" customFormat="1" ht="12" customHeight="1">
      <c r="D145" s="119"/>
      <c r="E145" s="119"/>
      <c r="F145" s="119"/>
      <c r="J145" s="25"/>
      <c r="O145" s="126"/>
    </row>
    <row r="146" spans="4:15" s="15" customFormat="1" ht="12" customHeight="1">
      <c r="D146" s="119"/>
      <c r="E146" s="119"/>
      <c r="F146" s="119"/>
      <c r="J146" s="25"/>
      <c r="O146" s="126"/>
    </row>
    <row r="147" spans="4:15" s="15" customFormat="1" ht="12" customHeight="1">
      <c r="D147" s="119"/>
      <c r="E147" s="119"/>
      <c r="F147" s="119"/>
      <c r="J147" s="25"/>
      <c r="O147" s="126"/>
    </row>
    <row r="148" spans="4:15" s="15" customFormat="1" ht="12" customHeight="1">
      <c r="D148" s="119"/>
      <c r="E148" s="119"/>
      <c r="F148" s="119"/>
      <c r="J148" s="25"/>
      <c r="O148" s="126"/>
    </row>
    <row r="149" spans="4:15" s="15" customFormat="1" ht="12" customHeight="1">
      <c r="D149" s="119"/>
      <c r="E149" s="119"/>
      <c r="F149" s="119"/>
      <c r="J149" s="25"/>
      <c r="O149" s="126"/>
    </row>
    <row r="150" spans="4:15" s="15" customFormat="1" ht="12" customHeight="1">
      <c r="D150" s="119"/>
      <c r="E150" s="119"/>
      <c r="F150" s="119"/>
      <c r="J150" s="25"/>
      <c r="O150" s="126"/>
    </row>
    <row r="151" spans="4:15" s="15" customFormat="1" ht="12" customHeight="1">
      <c r="D151" s="119"/>
      <c r="E151" s="119"/>
      <c r="F151" s="119"/>
      <c r="J151" s="25"/>
      <c r="O151" s="126"/>
    </row>
    <row r="152" spans="4:15" s="15" customFormat="1" ht="12" customHeight="1">
      <c r="D152" s="119"/>
      <c r="E152" s="119"/>
      <c r="F152" s="119"/>
      <c r="J152" s="25"/>
      <c r="O152" s="126"/>
    </row>
    <row r="153" spans="4:15" s="15" customFormat="1" ht="12" customHeight="1">
      <c r="D153" s="119"/>
      <c r="E153" s="119"/>
      <c r="F153" s="119"/>
      <c r="J153" s="25"/>
      <c r="O153" s="126"/>
    </row>
    <row r="154" spans="4:15" s="15" customFormat="1" ht="12" customHeight="1">
      <c r="D154" s="119"/>
      <c r="E154" s="119"/>
      <c r="F154" s="119"/>
      <c r="J154" s="25"/>
      <c r="O154" s="126"/>
    </row>
    <row r="155" spans="4:15" s="15" customFormat="1" ht="12" customHeight="1">
      <c r="D155" s="119"/>
      <c r="E155" s="119"/>
      <c r="F155" s="119"/>
      <c r="J155" s="25"/>
      <c r="O155" s="126"/>
    </row>
    <row r="156" spans="4:15" s="15" customFormat="1" ht="12" customHeight="1">
      <c r="D156" s="119"/>
      <c r="E156" s="119"/>
      <c r="F156" s="119"/>
      <c r="J156" s="25"/>
      <c r="O156" s="126"/>
    </row>
    <row r="157" spans="4:15" s="15" customFormat="1" ht="12" customHeight="1">
      <c r="D157" s="119"/>
      <c r="E157" s="119"/>
      <c r="F157" s="119"/>
      <c r="J157" s="25"/>
      <c r="O157" s="126"/>
    </row>
    <row r="158" spans="4:15" s="15" customFormat="1" ht="12" customHeight="1">
      <c r="D158" s="119"/>
      <c r="E158" s="119"/>
      <c r="F158" s="119"/>
      <c r="J158" s="25"/>
      <c r="O158" s="126"/>
    </row>
    <row r="159" spans="4:15" s="15" customFormat="1" ht="12" customHeight="1">
      <c r="D159" s="119"/>
      <c r="E159" s="119"/>
      <c r="F159" s="119"/>
      <c r="J159" s="25"/>
      <c r="O159" s="126"/>
    </row>
    <row r="160" spans="4:15" s="15" customFormat="1" ht="12" customHeight="1">
      <c r="D160" s="119"/>
      <c r="E160" s="119"/>
      <c r="F160" s="119"/>
      <c r="J160" s="25"/>
      <c r="O160" s="126"/>
    </row>
    <row r="161" spans="4:15" s="15" customFormat="1" ht="12" customHeight="1">
      <c r="D161" s="119"/>
      <c r="E161" s="119"/>
      <c r="F161" s="119"/>
      <c r="J161" s="25"/>
      <c r="O161" s="126"/>
    </row>
    <row r="162" spans="4:15" s="15" customFormat="1" ht="12" customHeight="1">
      <c r="D162" s="119"/>
      <c r="E162" s="119"/>
      <c r="F162" s="119"/>
      <c r="J162" s="25"/>
      <c r="O162" s="126"/>
    </row>
    <row r="163" spans="4:15" s="15" customFormat="1" ht="12" customHeight="1">
      <c r="D163" s="119"/>
      <c r="E163" s="119"/>
      <c r="F163" s="119"/>
      <c r="J163" s="25"/>
      <c r="O163" s="126"/>
    </row>
    <row r="164" spans="4:15" s="15" customFormat="1" ht="12" customHeight="1">
      <c r="D164" s="119"/>
      <c r="E164" s="119"/>
      <c r="F164" s="119"/>
      <c r="J164" s="25"/>
      <c r="O164" s="126"/>
    </row>
    <row r="165" spans="4:15" s="15" customFormat="1" ht="12" customHeight="1">
      <c r="D165" s="119"/>
      <c r="E165" s="119"/>
      <c r="F165" s="119"/>
      <c r="J165" s="25"/>
      <c r="O165" s="126"/>
    </row>
    <row r="166" spans="4:15" s="15" customFormat="1" ht="12" customHeight="1">
      <c r="D166" s="119"/>
      <c r="E166" s="119"/>
      <c r="F166" s="119"/>
      <c r="J166" s="25"/>
      <c r="O166" s="126"/>
    </row>
    <row r="167" spans="4:15" s="15" customFormat="1" ht="12" customHeight="1">
      <c r="D167" s="119"/>
      <c r="E167" s="119"/>
      <c r="F167" s="119"/>
      <c r="J167" s="25"/>
      <c r="O167" s="126"/>
    </row>
    <row r="168" spans="4:15" s="15" customFormat="1" ht="12" customHeight="1">
      <c r="D168" s="119"/>
      <c r="E168" s="119"/>
      <c r="F168" s="119"/>
      <c r="J168" s="25"/>
      <c r="O168" s="126"/>
    </row>
    <row r="169" spans="4:15" s="15" customFormat="1" ht="12" customHeight="1">
      <c r="D169" s="119"/>
      <c r="E169" s="119"/>
      <c r="F169" s="119"/>
      <c r="J169" s="25"/>
      <c r="O169" s="126"/>
    </row>
    <row r="170" spans="4:15" s="15" customFormat="1" ht="12" customHeight="1">
      <c r="D170" s="119"/>
      <c r="E170" s="119"/>
      <c r="F170" s="119"/>
      <c r="J170" s="25"/>
      <c r="O170" s="126"/>
    </row>
    <row r="171" spans="4:15" s="15" customFormat="1" ht="12" customHeight="1">
      <c r="D171" s="119"/>
      <c r="E171" s="119"/>
      <c r="F171" s="119"/>
      <c r="J171" s="25"/>
      <c r="O171" s="126"/>
    </row>
    <row r="172" spans="4:15" s="15" customFormat="1" ht="12" customHeight="1">
      <c r="D172" s="119"/>
      <c r="E172" s="119"/>
      <c r="F172" s="119"/>
      <c r="J172" s="25"/>
      <c r="O172" s="126"/>
    </row>
    <row r="173" spans="4:15" s="15" customFormat="1" ht="12" customHeight="1">
      <c r="D173" s="119"/>
      <c r="E173" s="119"/>
      <c r="F173" s="119"/>
      <c r="J173" s="25"/>
      <c r="O173" s="126"/>
    </row>
    <row r="174" spans="4:15" s="15" customFormat="1" ht="12" customHeight="1">
      <c r="D174" s="119"/>
      <c r="E174" s="119"/>
      <c r="F174" s="119"/>
      <c r="J174" s="25"/>
      <c r="O174" s="126"/>
    </row>
    <row r="175" spans="4:15" s="15" customFormat="1" ht="12" customHeight="1">
      <c r="D175" s="119"/>
      <c r="E175" s="119"/>
      <c r="F175" s="119"/>
      <c r="J175" s="25"/>
      <c r="O175" s="126"/>
    </row>
    <row r="176" spans="4:15" s="15" customFormat="1" ht="12" customHeight="1">
      <c r="D176" s="119"/>
      <c r="E176" s="119"/>
      <c r="F176" s="119"/>
      <c r="J176" s="25"/>
      <c r="O176" s="126"/>
    </row>
    <row r="177" spans="4:15" s="15" customFormat="1" ht="12" customHeight="1">
      <c r="D177" s="119"/>
      <c r="E177" s="119"/>
      <c r="F177" s="119"/>
      <c r="J177" s="25"/>
      <c r="O177" s="126"/>
    </row>
    <row r="178" spans="4:15" s="15" customFormat="1" ht="12" customHeight="1">
      <c r="D178" s="119"/>
      <c r="E178" s="119"/>
      <c r="F178" s="119"/>
      <c r="J178" s="25"/>
      <c r="O178" s="126"/>
    </row>
    <row r="179" spans="4:15" s="15" customFormat="1" ht="12" customHeight="1">
      <c r="D179" s="119"/>
      <c r="E179" s="119"/>
      <c r="F179" s="119"/>
      <c r="J179" s="25"/>
      <c r="O179" s="126"/>
    </row>
    <row r="180" spans="4:15" s="15" customFormat="1" ht="12" customHeight="1">
      <c r="D180" s="119"/>
      <c r="E180" s="119"/>
      <c r="F180" s="119"/>
      <c r="J180" s="25"/>
      <c r="O180" s="126"/>
    </row>
    <row r="181" spans="4:15" s="15" customFormat="1" ht="12" customHeight="1">
      <c r="D181" s="119"/>
      <c r="E181" s="119"/>
      <c r="F181" s="119"/>
      <c r="J181" s="25"/>
      <c r="O181" s="126"/>
    </row>
    <row r="182" spans="4:15" s="15" customFormat="1" ht="12" customHeight="1">
      <c r="D182" s="119"/>
      <c r="E182" s="119"/>
      <c r="F182" s="119"/>
      <c r="J182" s="25"/>
      <c r="O182" s="126"/>
    </row>
    <row r="183" spans="4:15" s="15" customFormat="1" ht="12" customHeight="1">
      <c r="D183" s="119"/>
      <c r="E183" s="119"/>
      <c r="F183" s="119"/>
      <c r="J183" s="25"/>
      <c r="O183" s="126"/>
    </row>
    <row r="184" spans="4:15" s="15" customFormat="1" ht="12" customHeight="1">
      <c r="D184" s="119"/>
      <c r="E184" s="119"/>
      <c r="F184" s="119"/>
      <c r="J184" s="25"/>
      <c r="O184" s="126"/>
    </row>
    <row r="185" spans="4:15" s="15" customFormat="1" ht="12" customHeight="1">
      <c r="D185" s="119"/>
      <c r="E185" s="119"/>
      <c r="F185" s="119"/>
      <c r="J185" s="25"/>
      <c r="O185" s="126"/>
    </row>
    <row r="186" spans="4:15" s="15" customFormat="1" ht="12" customHeight="1">
      <c r="D186" s="119"/>
      <c r="E186" s="119"/>
      <c r="F186" s="119"/>
      <c r="J186" s="25"/>
      <c r="O186" s="126"/>
    </row>
    <row r="187" spans="4:15" s="15" customFormat="1" ht="12" customHeight="1">
      <c r="D187" s="119"/>
      <c r="E187" s="119"/>
      <c r="F187" s="119"/>
      <c r="J187" s="25"/>
      <c r="O187" s="126"/>
    </row>
    <row r="188" spans="4:15" s="15" customFormat="1" ht="12" customHeight="1">
      <c r="D188" s="119"/>
      <c r="E188" s="119"/>
      <c r="F188" s="119"/>
      <c r="J188" s="25"/>
      <c r="O188" s="126"/>
    </row>
    <row r="189" spans="4:15" s="15" customFormat="1" ht="12" customHeight="1">
      <c r="D189" s="119"/>
      <c r="E189" s="119"/>
      <c r="F189" s="119"/>
      <c r="J189" s="25"/>
      <c r="O189" s="126"/>
    </row>
    <row r="190" spans="4:15" s="15" customFormat="1" ht="12" customHeight="1">
      <c r="D190" s="119"/>
      <c r="E190" s="119"/>
      <c r="F190" s="119"/>
      <c r="J190" s="25"/>
      <c r="O190" s="126"/>
    </row>
    <row r="191" spans="4:15" s="15" customFormat="1" ht="12" customHeight="1">
      <c r="D191" s="119"/>
      <c r="E191" s="119"/>
      <c r="F191" s="119"/>
      <c r="J191" s="25"/>
      <c r="O191" s="126"/>
    </row>
    <row r="192" spans="4:15" s="15" customFormat="1" ht="12" customHeight="1">
      <c r="D192" s="119"/>
      <c r="E192" s="119"/>
      <c r="F192" s="119"/>
      <c r="J192" s="25"/>
      <c r="O192" s="126"/>
    </row>
    <row r="193" spans="4:15" s="15" customFormat="1" ht="12" customHeight="1">
      <c r="D193" s="119"/>
      <c r="E193" s="119"/>
      <c r="F193" s="119"/>
      <c r="J193" s="25"/>
      <c r="O193" s="126"/>
    </row>
    <row r="194" spans="4:15" s="15" customFormat="1" ht="12" customHeight="1">
      <c r="D194" s="119"/>
      <c r="E194" s="119"/>
      <c r="F194" s="119"/>
      <c r="J194" s="25"/>
      <c r="O194" s="126"/>
    </row>
    <row r="195" spans="4:15" s="15" customFormat="1" ht="12" customHeight="1">
      <c r="D195" s="119"/>
      <c r="E195" s="119"/>
      <c r="F195" s="119"/>
      <c r="J195" s="25"/>
      <c r="O195" s="126"/>
    </row>
    <row r="196" spans="4:15" s="15" customFormat="1" ht="12" customHeight="1">
      <c r="D196" s="119"/>
      <c r="E196" s="119"/>
      <c r="F196" s="119"/>
      <c r="J196" s="25"/>
      <c r="O196" s="126"/>
    </row>
    <row r="197" spans="4:15" s="15" customFormat="1" ht="12" customHeight="1">
      <c r="D197" s="119"/>
      <c r="E197" s="119"/>
      <c r="F197" s="119"/>
      <c r="J197" s="25"/>
      <c r="O197" s="126"/>
    </row>
    <row r="198" spans="4:15" s="15" customFormat="1" ht="12" customHeight="1">
      <c r="D198" s="119"/>
      <c r="E198" s="119"/>
      <c r="F198" s="119"/>
      <c r="J198" s="25"/>
      <c r="O198" s="126"/>
    </row>
    <row r="199" spans="4:15" s="15" customFormat="1" ht="12" customHeight="1">
      <c r="D199" s="119"/>
      <c r="E199" s="119"/>
      <c r="F199" s="119"/>
      <c r="J199" s="25"/>
      <c r="O199" s="126"/>
    </row>
    <row r="200" spans="4:15" s="15" customFormat="1" ht="12" customHeight="1">
      <c r="D200" s="119"/>
      <c r="E200" s="119"/>
      <c r="F200" s="119"/>
      <c r="J200" s="25"/>
      <c r="O200" s="126"/>
    </row>
    <row r="201" spans="4:15" s="15" customFormat="1" ht="12" customHeight="1">
      <c r="D201" s="119"/>
      <c r="E201" s="119"/>
      <c r="F201" s="119"/>
      <c r="J201" s="25"/>
      <c r="O201" s="126"/>
    </row>
    <row r="202" spans="4:15" s="15" customFormat="1" ht="12" customHeight="1">
      <c r="D202" s="119"/>
      <c r="E202" s="119"/>
      <c r="F202" s="119"/>
      <c r="J202" s="25"/>
      <c r="O202" s="126"/>
    </row>
    <row r="203" spans="4:15" s="15" customFormat="1" ht="12" customHeight="1">
      <c r="D203" s="119"/>
      <c r="E203" s="119"/>
      <c r="F203" s="119"/>
      <c r="J203" s="25"/>
      <c r="O203" s="126"/>
    </row>
    <row r="204" spans="4:15" s="15" customFormat="1" ht="12" customHeight="1">
      <c r="D204" s="119"/>
      <c r="E204" s="119"/>
      <c r="F204" s="119"/>
      <c r="J204" s="25"/>
      <c r="O204" s="126"/>
    </row>
    <row r="205" spans="4:15" s="15" customFormat="1" ht="12" customHeight="1">
      <c r="D205" s="119"/>
      <c r="E205" s="119"/>
      <c r="F205" s="119"/>
      <c r="J205" s="25"/>
      <c r="O205" s="126"/>
    </row>
    <row r="206" spans="4:15" s="15" customFormat="1" ht="12" customHeight="1">
      <c r="D206" s="119"/>
      <c r="E206" s="119"/>
      <c r="F206" s="119"/>
      <c r="J206" s="25"/>
      <c r="O206" s="126"/>
    </row>
    <row r="207" spans="4:15" s="15" customFormat="1" ht="12" customHeight="1">
      <c r="D207" s="119"/>
      <c r="E207" s="119"/>
      <c r="F207" s="119"/>
      <c r="J207" s="25"/>
      <c r="O207" s="126"/>
    </row>
    <row r="208" spans="4:15" s="15" customFormat="1" ht="12" customHeight="1">
      <c r="D208" s="119"/>
      <c r="E208" s="119"/>
      <c r="F208" s="119"/>
      <c r="J208" s="25"/>
      <c r="O208" s="126"/>
    </row>
    <row r="209" spans="4:15" s="15" customFormat="1" ht="12" customHeight="1">
      <c r="D209" s="119"/>
      <c r="E209" s="119"/>
      <c r="F209" s="119"/>
      <c r="J209" s="25"/>
      <c r="O209" s="126"/>
    </row>
    <row r="210" spans="4:15" s="15" customFormat="1" ht="12" customHeight="1">
      <c r="D210" s="119"/>
      <c r="E210" s="119"/>
      <c r="F210" s="119"/>
      <c r="J210" s="25"/>
      <c r="O210" s="126"/>
    </row>
    <row r="211" spans="4:15" s="15" customFormat="1" ht="12" customHeight="1">
      <c r="D211" s="119"/>
      <c r="E211" s="119"/>
      <c r="F211" s="119"/>
      <c r="J211" s="25"/>
      <c r="O211" s="126"/>
    </row>
    <row r="212" spans="4:15" s="15" customFormat="1" ht="12" customHeight="1">
      <c r="D212" s="119"/>
      <c r="E212" s="119"/>
      <c r="F212" s="119"/>
      <c r="J212" s="25"/>
      <c r="O212" s="126"/>
    </row>
    <row r="213" spans="4:15" s="15" customFormat="1" ht="12" customHeight="1">
      <c r="D213" s="119"/>
      <c r="E213" s="119"/>
      <c r="F213" s="119"/>
      <c r="J213" s="25"/>
      <c r="O213" s="126"/>
    </row>
    <row r="214" spans="4:15" s="15" customFormat="1" ht="12" customHeight="1">
      <c r="D214" s="119"/>
      <c r="E214" s="119"/>
      <c r="F214" s="119"/>
      <c r="J214" s="25"/>
      <c r="O214" s="126"/>
    </row>
    <row r="215" spans="4:15" s="15" customFormat="1" ht="12" customHeight="1">
      <c r="D215" s="119"/>
      <c r="E215" s="119"/>
      <c r="F215" s="119"/>
      <c r="J215" s="25"/>
      <c r="O215" s="126"/>
    </row>
    <row r="216" spans="4:15" s="15" customFormat="1" ht="12" customHeight="1">
      <c r="D216" s="119"/>
      <c r="E216" s="119"/>
      <c r="F216" s="119"/>
      <c r="J216" s="25"/>
      <c r="O216" s="126"/>
    </row>
    <row r="217" spans="4:15" s="15" customFormat="1" ht="12" customHeight="1">
      <c r="D217" s="119"/>
      <c r="E217" s="119"/>
      <c r="F217" s="119"/>
      <c r="J217" s="25"/>
      <c r="O217" s="126"/>
    </row>
    <row r="218" spans="4:15" s="15" customFormat="1" ht="12" customHeight="1">
      <c r="D218" s="119"/>
      <c r="E218" s="119"/>
      <c r="F218" s="119"/>
      <c r="J218" s="25"/>
      <c r="O218" s="126"/>
    </row>
    <row r="219" spans="4:15" s="15" customFormat="1" ht="12" customHeight="1">
      <c r="D219" s="119"/>
      <c r="E219" s="119"/>
      <c r="F219" s="119"/>
      <c r="J219" s="25"/>
      <c r="O219" s="126"/>
    </row>
    <row r="220" spans="4:15" s="15" customFormat="1" ht="12" customHeight="1">
      <c r="D220" s="119"/>
      <c r="E220" s="119"/>
      <c r="F220" s="119"/>
      <c r="J220" s="25"/>
      <c r="O220" s="126"/>
    </row>
    <row r="221" spans="4:15" s="15" customFormat="1" ht="12" customHeight="1">
      <c r="D221" s="119"/>
      <c r="E221" s="119"/>
      <c r="F221" s="119"/>
      <c r="J221" s="25"/>
      <c r="O221" s="126"/>
    </row>
    <row r="222" spans="4:15" s="15" customFormat="1" ht="12" customHeight="1">
      <c r="D222" s="119"/>
      <c r="E222" s="119"/>
      <c r="F222" s="119"/>
      <c r="J222" s="25"/>
      <c r="O222" s="126"/>
    </row>
    <row r="223" spans="4:15" s="15" customFormat="1" ht="12" customHeight="1">
      <c r="D223" s="119"/>
      <c r="E223" s="119"/>
      <c r="F223" s="119"/>
      <c r="J223" s="25"/>
      <c r="O223" s="126"/>
    </row>
    <row r="224" spans="4:15" s="15" customFormat="1" ht="12" customHeight="1">
      <c r="D224" s="119"/>
      <c r="E224" s="119"/>
      <c r="F224" s="119"/>
      <c r="J224" s="25"/>
      <c r="O224" s="126"/>
    </row>
    <row r="225" spans="4:15" s="15" customFormat="1" ht="12" customHeight="1">
      <c r="D225" s="119"/>
      <c r="E225" s="119"/>
      <c r="F225" s="119"/>
      <c r="J225" s="25"/>
      <c r="O225" s="126"/>
    </row>
    <row r="226" spans="4:15" s="15" customFormat="1" ht="12" customHeight="1">
      <c r="D226" s="119"/>
      <c r="E226" s="119"/>
      <c r="F226" s="119"/>
      <c r="J226" s="25"/>
      <c r="O226" s="126"/>
    </row>
    <row r="227" spans="4:15" s="15" customFormat="1" ht="12" customHeight="1">
      <c r="D227" s="119"/>
      <c r="E227" s="119"/>
      <c r="F227" s="119"/>
      <c r="J227" s="25"/>
      <c r="O227" s="126"/>
    </row>
    <row r="228" spans="4:15" s="15" customFormat="1" ht="12" customHeight="1">
      <c r="D228" s="119"/>
      <c r="E228" s="119"/>
      <c r="F228" s="119"/>
      <c r="J228" s="25"/>
      <c r="O228" s="126"/>
    </row>
    <row r="229" spans="4:15" s="15" customFormat="1" ht="12" customHeight="1">
      <c r="D229" s="119"/>
      <c r="E229" s="119"/>
      <c r="F229" s="119"/>
      <c r="J229" s="25"/>
      <c r="O229" s="126"/>
    </row>
    <row r="230" spans="4:15" s="15" customFormat="1" ht="12" customHeight="1">
      <c r="D230" s="119"/>
      <c r="E230" s="119"/>
      <c r="F230" s="119"/>
      <c r="J230" s="25"/>
      <c r="O230" s="126"/>
    </row>
    <row r="231" spans="4:15" s="15" customFormat="1" ht="12" customHeight="1">
      <c r="D231" s="119"/>
      <c r="E231" s="119"/>
      <c r="F231" s="119"/>
      <c r="J231" s="25"/>
      <c r="O231" s="126"/>
    </row>
    <row r="232" spans="4:15" s="15" customFormat="1" ht="12" customHeight="1">
      <c r="D232" s="119"/>
      <c r="E232" s="119"/>
      <c r="F232" s="119"/>
      <c r="J232" s="25"/>
      <c r="O232" s="126"/>
    </row>
    <row r="233" spans="4:15" s="15" customFormat="1" ht="12" customHeight="1">
      <c r="D233" s="119"/>
      <c r="E233" s="119"/>
      <c r="F233" s="119"/>
      <c r="J233" s="25"/>
      <c r="O233" s="126"/>
    </row>
    <row r="234" spans="4:15" s="15" customFormat="1" ht="12" customHeight="1">
      <c r="D234" s="119"/>
      <c r="E234" s="119"/>
      <c r="F234" s="119"/>
      <c r="J234" s="25"/>
      <c r="O234" s="126"/>
    </row>
    <row r="235" spans="4:15" s="15" customFormat="1" ht="12" customHeight="1">
      <c r="D235" s="119"/>
      <c r="E235" s="119"/>
      <c r="F235" s="119"/>
      <c r="J235" s="25"/>
      <c r="O235" s="126"/>
    </row>
    <row r="236" spans="4:15" s="15" customFormat="1" ht="12" customHeight="1">
      <c r="D236" s="119"/>
      <c r="E236" s="119"/>
      <c r="F236" s="119"/>
      <c r="J236" s="25"/>
      <c r="O236" s="126"/>
    </row>
    <row r="237" spans="4:15" s="15" customFormat="1" ht="12" customHeight="1">
      <c r="D237" s="119"/>
      <c r="E237" s="119"/>
      <c r="F237" s="119"/>
      <c r="J237" s="25"/>
      <c r="O237" s="126"/>
    </row>
    <row r="238" spans="4:15" s="15" customFormat="1" ht="12" customHeight="1">
      <c r="D238" s="119"/>
      <c r="E238" s="119"/>
      <c r="F238" s="119"/>
      <c r="J238" s="25"/>
      <c r="O238" s="126"/>
    </row>
    <row r="239" spans="4:15" s="15" customFormat="1" ht="12" customHeight="1">
      <c r="D239" s="119"/>
      <c r="E239" s="119"/>
      <c r="F239" s="119"/>
      <c r="J239" s="25"/>
      <c r="O239" s="126"/>
    </row>
    <row r="240" spans="4:15" s="15" customFormat="1" ht="12" customHeight="1">
      <c r="D240" s="119"/>
      <c r="E240" s="119"/>
      <c r="F240" s="119"/>
      <c r="J240" s="25"/>
      <c r="O240" s="126"/>
    </row>
    <row r="241" spans="4:15" s="15" customFormat="1" ht="12" customHeight="1">
      <c r="D241" s="119"/>
      <c r="E241" s="119"/>
      <c r="F241" s="119"/>
      <c r="J241" s="25"/>
      <c r="O241" s="126"/>
    </row>
    <row r="242" spans="4:15" s="15" customFormat="1" ht="12" customHeight="1">
      <c r="D242" s="119"/>
      <c r="E242" s="119"/>
      <c r="F242" s="119"/>
      <c r="J242" s="25"/>
      <c r="O242" s="126"/>
    </row>
    <row r="243" spans="4:15" s="15" customFormat="1" ht="12" customHeight="1">
      <c r="D243" s="119"/>
      <c r="E243" s="119"/>
      <c r="F243" s="119"/>
      <c r="J243" s="25"/>
      <c r="O243" s="126"/>
    </row>
    <row r="244" spans="4:15" s="15" customFormat="1" ht="12" customHeight="1">
      <c r="D244" s="119"/>
      <c r="E244" s="119"/>
      <c r="F244" s="119"/>
      <c r="J244" s="25"/>
      <c r="O244" s="126"/>
    </row>
    <row r="245" spans="4:15" s="15" customFormat="1" ht="12" customHeight="1">
      <c r="D245" s="119"/>
      <c r="E245" s="119"/>
      <c r="F245" s="119"/>
      <c r="J245" s="25"/>
      <c r="O245" s="126"/>
    </row>
    <row r="246" spans="4:15" s="15" customFormat="1" ht="12" customHeight="1">
      <c r="D246" s="119"/>
      <c r="E246" s="119"/>
      <c r="F246" s="119"/>
      <c r="J246" s="25"/>
      <c r="O246" s="126"/>
    </row>
    <row r="247" spans="4:15" s="15" customFormat="1" ht="12" customHeight="1">
      <c r="D247" s="119"/>
      <c r="E247" s="119"/>
      <c r="F247" s="119"/>
      <c r="J247" s="25"/>
      <c r="O247" s="126"/>
    </row>
    <row r="248" spans="4:15" s="15" customFormat="1" ht="12" customHeight="1">
      <c r="D248" s="119"/>
      <c r="E248" s="119"/>
      <c r="F248" s="119"/>
      <c r="J248" s="25"/>
      <c r="O248" s="126"/>
    </row>
    <row r="249" spans="4:15" s="15" customFormat="1" ht="12" customHeight="1">
      <c r="D249" s="119"/>
      <c r="E249" s="119"/>
      <c r="F249" s="119"/>
      <c r="J249" s="25"/>
      <c r="O249" s="126"/>
    </row>
    <row r="250" spans="4:15" s="15" customFormat="1" ht="12" customHeight="1">
      <c r="D250" s="119"/>
      <c r="E250" s="119"/>
      <c r="F250" s="119"/>
      <c r="J250" s="25"/>
      <c r="O250" s="126"/>
    </row>
    <row r="251" spans="4:15" s="15" customFormat="1" ht="12" customHeight="1">
      <c r="D251" s="119"/>
      <c r="E251" s="119"/>
      <c r="F251" s="119"/>
      <c r="J251" s="25"/>
      <c r="O251" s="126"/>
    </row>
    <row r="252" spans="4:15" s="15" customFormat="1" ht="12" customHeight="1">
      <c r="D252" s="119"/>
      <c r="E252" s="119"/>
      <c r="F252" s="119"/>
      <c r="J252" s="25"/>
      <c r="O252" s="126"/>
    </row>
    <row r="253" spans="4:15" s="15" customFormat="1" ht="12" customHeight="1">
      <c r="D253" s="119"/>
      <c r="E253" s="119"/>
      <c r="F253" s="119"/>
      <c r="J253" s="25"/>
      <c r="O253" s="126"/>
    </row>
    <row r="254" spans="4:15" s="15" customFormat="1" ht="12" customHeight="1">
      <c r="D254" s="119"/>
      <c r="E254" s="119"/>
      <c r="F254" s="119"/>
      <c r="J254" s="25"/>
      <c r="O254" s="126"/>
    </row>
    <row r="255" spans="4:15" s="15" customFormat="1" ht="12" customHeight="1">
      <c r="D255" s="119"/>
      <c r="E255" s="119"/>
      <c r="F255" s="119"/>
      <c r="J255" s="25"/>
      <c r="O255" s="126"/>
    </row>
    <row r="256" spans="4:15" s="15" customFormat="1" ht="12" customHeight="1">
      <c r="D256" s="119"/>
      <c r="E256" s="119"/>
      <c r="F256" s="119"/>
      <c r="J256" s="25"/>
      <c r="O256" s="126"/>
    </row>
    <row r="257" spans="4:15" s="15" customFormat="1" ht="12" customHeight="1">
      <c r="D257" s="119"/>
      <c r="E257" s="119"/>
      <c r="F257" s="119"/>
      <c r="J257" s="25"/>
      <c r="O257" s="126"/>
    </row>
    <row r="258" spans="4:15" s="15" customFormat="1" ht="12" customHeight="1">
      <c r="D258" s="119"/>
      <c r="E258" s="119"/>
      <c r="F258" s="119"/>
      <c r="J258" s="25"/>
      <c r="O258" s="126"/>
    </row>
    <row r="259" spans="4:15" s="15" customFormat="1" ht="12" customHeight="1">
      <c r="D259" s="119"/>
      <c r="E259" s="119"/>
      <c r="F259" s="119"/>
      <c r="J259" s="25"/>
      <c r="O259" s="126"/>
    </row>
    <row r="260" spans="4:15" s="15" customFormat="1" ht="12" customHeight="1">
      <c r="D260" s="119"/>
      <c r="E260" s="119"/>
      <c r="F260" s="119"/>
      <c r="J260" s="25"/>
      <c r="O260" s="126"/>
    </row>
    <row r="261" spans="4:15" s="15" customFormat="1" ht="12" customHeight="1">
      <c r="D261" s="119"/>
      <c r="E261" s="119"/>
      <c r="F261" s="119"/>
      <c r="J261" s="25"/>
      <c r="O261" s="126"/>
    </row>
    <row r="262" spans="4:15" s="15" customFormat="1" ht="12" customHeight="1">
      <c r="D262" s="119"/>
      <c r="E262" s="119"/>
      <c r="F262" s="119"/>
      <c r="J262" s="25"/>
      <c r="O262" s="126"/>
    </row>
    <row r="263" spans="4:15" s="15" customFormat="1" ht="12" customHeight="1">
      <c r="D263" s="119"/>
      <c r="E263" s="119"/>
      <c r="F263" s="119"/>
      <c r="J263" s="25"/>
      <c r="O263" s="126"/>
    </row>
    <row r="264" spans="4:15" s="15" customFormat="1" ht="12" customHeight="1">
      <c r="D264" s="119"/>
      <c r="E264" s="119"/>
      <c r="F264" s="119"/>
      <c r="J264" s="25"/>
      <c r="O264" s="126"/>
    </row>
    <row r="265" spans="4:15" s="15" customFormat="1" ht="12" customHeight="1">
      <c r="D265" s="119"/>
      <c r="E265" s="119"/>
      <c r="F265" s="119"/>
      <c r="J265" s="25"/>
      <c r="O265" s="126"/>
    </row>
    <row r="266" spans="4:15" s="15" customFormat="1" ht="12" customHeight="1">
      <c r="D266" s="119"/>
      <c r="E266" s="119"/>
      <c r="F266" s="119"/>
      <c r="J266" s="25"/>
      <c r="O266" s="126"/>
    </row>
    <row r="267" spans="4:15" s="15" customFormat="1" ht="12" customHeight="1">
      <c r="D267" s="119"/>
      <c r="E267" s="119"/>
      <c r="F267" s="119"/>
      <c r="J267" s="25"/>
      <c r="O267" s="126"/>
    </row>
    <row r="268" spans="4:15" s="15" customFormat="1" ht="12" customHeight="1">
      <c r="D268" s="119"/>
      <c r="E268" s="119"/>
      <c r="F268" s="119"/>
      <c r="J268" s="25"/>
      <c r="O268" s="126"/>
    </row>
    <row r="269" spans="4:15" s="15" customFormat="1" ht="12" customHeight="1">
      <c r="D269" s="119"/>
      <c r="E269" s="119"/>
      <c r="F269" s="119"/>
      <c r="J269" s="25"/>
      <c r="O269" s="126"/>
    </row>
    <row r="270" spans="4:15" s="15" customFormat="1" ht="12" customHeight="1">
      <c r="D270" s="119"/>
      <c r="E270" s="119"/>
      <c r="F270" s="119"/>
      <c r="J270" s="25"/>
      <c r="O270" s="126"/>
    </row>
    <row r="271" spans="4:15" s="15" customFormat="1" ht="12" customHeight="1">
      <c r="D271" s="119"/>
      <c r="E271" s="119"/>
      <c r="F271" s="119"/>
      <c r="J271" s="25"/>
      <c r="O271" s="126"/>
    </row>
    <row r="272" spans="4:15" s="15" customFormat="1" ht="12" customHeight="1">
      <c r="D272" s="119"/>
      <c r="E272" s="119"/>
      <c r="F272" s="119"/>
      <c r="J272" s="25"/>
      <c r="O272" s="126"/>
    </row>
    <row r="273" spans="4:15" s="15" customFormat="1" ht="12" customHeight="1">
      <c r="D273" s="119"/>
      <c r="E273" s="119"/>
      <c r="F273" s="119"/>
      <c r="J273" s="25"/>
      <c r="O273" s="126"/>
    </row>
    <row r="274" spans="4:15" s="15" customFormat="1" ht="12" customHeight="1">
      <c r="D274" s="119"/>
      <c r="E274" s="119"/>
      <c r="F274" s="119"/>
      <c r="J274" s="25"/>
      <c r="O274" s="126"/>
    </row>
    <row r="275" spans="4:15" s="15" customFormat="1" ht="12" customHeight="1">
      <c r="D275" s="119"/>
      <c r="E275" s="119"/>
      <c r="F275" s="119"/>
      <c r="J275" s="25"/>
      <c r="O275" s="126"/>
    </row>
    <row r="276" spans="4:15" s="15" customFormat="1" ht="12" customHeight="1">
      <c r="D276" s="119"/>
      <c r="E276" s="119"/>
      <c r="F276" s="119"/>
      <c r="J276" s="25"/>
      <c r="O276" s="126"/>
    </row>
    <row r="277" spans="4:15" s="15" customFormat="1" ht="12" customHeight="1">
      <c r="D277" s="119"/>
      <c r="E277" s="119"/>
      <c r="F277" s="119"/>
      <c r="J277" s="25"/>
      <c r="O277" s="126"/>
    </row>
    <row r="278" spans="4:15" s="15" customFormat="1" ht="12" customHeight="1">
      <c r="D278" s="119"/>
      <c r="E278" s="119"/>
      <c r="F278" s="119"/>
      <c r="J278" s="25"/>
      <c r="O278" s="126"/>
    </row>
    <row r="279" spans="4:15" s="15" customFormat="1" ht="12" customHeight="1">
      <c r="D279" s="119"/>
      <c r="E279" s="119"/>
      <c r="F279" s="119"/>
      <c r="J279" s="25"/>
      <c r="O279" s="126"/>
    </row>
    <row r="280" spans="4:15" s="15" customFormat="1" ht="12" customHeight="1">
      <c r="D280" s="119"/>
      <c r="E280" s="119"/>
      <c r="F280" s="119"/>
      <c r="J280" s="25"/>
      <c r="O280" s="126"/>
    </row>
    <row r="281" spans="4:15" s="15" customFormat="1" ht="12" customHeight="1">
      <c r="D281" s="119"/>
      <c r="E281" s="119"/>
      <c r="F281" s="119"/>
      <c r="J281" s="25"/>
      <c r="O281" s="126"/>
    </row>
    <row r="282" spans="4:15" s="15" customFormat="1" ht="12" customHeight="1">
      <c r="D282" s="119"/>
      <c r="E282" s="119"/>
      <c r="F282" s="119"/>
      <c r="J282" s="25"/>
      <c r="O282" s="126"/>
    </row>
    <row r="283" spans="4:15" s="15" customFormat="1" ht="12" customHeight="1">
      <c r="D283" s="119"/>
      <c r="E283" s="119"/>
      <c r="F283" s="119"/>
      <c r="J283" s="25"/>
      <c r="O283" s="126"/>
    </row>
    <row r="284" spans="4:15" s="15" customFormat="1" ht="12" customHeight="1">
      <c r="D284" s="119"/>
      <c r="E284" s="119"/>
      <c r="F284" s="119"/>
      <c r="J284" s="25"/>
      <c r="O284" s="126"/>
    </row>
    <row r="285" spans="4:15" s="15" customFormat="1" ht="12" customHeight="1">
      <c r="D285" s="119"/>
      <c r="E285" s="119"/>
      <c r="F285" s="119"/>
      <c r="J285" s="25"/>
      <c r="O285" s="126"/>
    </row>
    <row r="286" spans="4:15" s="15" customFormat="1" ht="12" customHeight="1">
      <c r="D286" s="119"/>
      <c r="E286" s="119"/>
      <c r="F286" s="119"/>
      <c r="J286" s="25"/>
      <c r="O286" s="126"/>
    </row>
    <row r="287" spans="4:15" s="15" customFormat="1" ht="12" customHeight="1">
      <c r="D287" s="119"/>
      <c r="E287" s="119"/>
      <c r="F287" s="119"/>
      <c r="J287" s="25"/>
      <c r="O287" s="126"/>
    </row>
    <row r="288" spans="4:15" s="15" customFormat="1" ht="12" customHeight="1">
      <c r="D288" s="119"/>
      <c r="E288" s="119"/>
      <c r="F288" s="119"/>
      <c r="J288" s="25"/>
      <c r="O288" s="126"/>
    </row>
    <row r="289" spans="4:15" s="15" customFormat="1" ht="12" customHeight="1">
      <c r="D289" s="119"/>
      <c r="E289" s="119"/>
      <c r="F289" s="119"/>
      <c r="J289" s="25"/>
      <c r="O289" s="126"/>
    </row>
    <row r="290" spans="4:15" s="15" customFormat="1" ht="12" customHeight="1">
      <c r="D290" s="119"/>
      <c r="E290" s="119"/>
      <c r="F290" s="119"/>
      <c r="J290" s="25"/>
      <c r="O290" s="126"/>
    </row>
    <row r="291" spans="4:15" s="15" customFormat="1" ht="12" customHeight="1">
      <c r="D291" s="119"/>
      <c r="E291" s="119"/>
      <c r="F291" s="119"/>
      <c r="J291" s="25"/>
      <c r="O291" s="126"/>
    </row>
    <row r="292" spans="4:15" s="15" customFormat="1" ht="12" customHeight="1">
      <c r="D292" s="119"/>
      <c r="E292" s="119"/>
      <c r="F292" s="119"/>
      <c r="J292" s="25"/>
      <c r="O292" s="126"/>
    </row>
    <row r="293" spans="4:15" s="15" customFormat="1" ht="12" customHeight="1">
      <c r="D293" s="119"/>
      <c r="E293" s="119"/>
      <c r="F293" s="119"/>
      <c r="J293" s="25"/>
      <c r="O293" s="126"/>
    </row>
    <row r="294" spans="4:15" s="15" customFormat="1" ht="12" customHeight="1">
      <c r="D294" s="119"/>
      <c r="E294" s="119"/>
      <c r="F294" s="119"/>
      <c r="J294" s="25"/>
      <c r="O294" s="126"/>
    </row>
    <row r="295" spans="4:15" s="15" customFormat="1" ht="12" customHeight="1">
      <c r="D295" s="119"/>
      <c r="E295" s="119"/>
      <c r="F295" s="119"/>
      <c r="J295" s="25"/>
      <c r="O295" s="126"/>
    </row>
    <row r="296" spans="4:15" s="15" customFormat="1" ht="12" customHeight="1">
      <c r="D296" s="119"/>
      <c r="E296" s="119"/>
      <c r="F296" s="119"/>
      <c r="J296" s="25"/>
      <c r="O296" s="126"/>
    </row>
    <row r="297" spans="4:15" s="15" customFormat="1" ht="12" customHeight="1">
      <c r="D297" s="119"/>
      <c r="E297" s="119"/>
      <c r="F297" s="119"/>
      <c r="J297" s="25"/>
      <c r="O297" s="126"/>
    </row>
    <row r="298" spans="4:15" s="15" customFormat="1" ht="12" customHeight="1">
      <c r="D298" s="119"/>
      <c r="E298" s="119"/>
      <c r="F298" s="119"/>
      <c r="J298" s="25"/>
      <c r="O298" s="126"/>
    </row>
    <row r="299" spans="4:15" s="15" customFormat="1" ht="12" customHeight="1">
      <c r="D299" s="119"/>
      <c r="E299" s="119"/>
      <c r="F299" s="119"/>
      <c r="J299" s="25"/>
      <c r="O299" s="126"/>
    </row>
    <row r="300" spans="4:15" s="15" customFormat="1" ht="12" customHeight="1">
      <c r="D300" s="119"/>
      <c r="E300" s="119"/>
      <c r="F300" s="119"/>
      <c r="J300" s="25"/>
      <c r="O300" s="126"/>
    </row>
    <row r="301" spans="4:15" s="15" customFormat="1" ht="12" customHeight="1">
      <c r="D301" s="119"/>
      <c r="E301" s="119"/>
      <c r="F301" s="119"/>
      <c r="J301" s="25"/>
      <c r="O301" s="126"/>
    </row>
    <row r="302" spans="4:15" s="15" customFormat="1" ht="12" customHeight="1">
      <c r="D302" s="119"/>
      <c r="E302" s="119"/>
      <c r="F302" s="119"/>
      <c r="J302" s="25"/>
      <c r="O302" s="126"/>
    </row>
    <row r="303" spans="4:15" s="15" customFormat="1" ht="12" customHeight="1">
      <c r="D303" s="119"/>
      <c r="E303" s="119"/>
      <c r="F303" s="119"/>
      <c r="J303" s="25"/>
      <c r="O303" s="126"/>
    </row>
    <row r="304" spans="4:15" s="15" customFormat="1" ht="12" customHeight="1">
      <c r="D304" s="119"/>
      <c r="E304" s="119"/>
      <c r="F304" s="119"/>
      <c r="J304" s="25"/>
      <c r="O304" s="126"/>
    </row>
    <row r="305" spans="4:15" s="15" customFormat="1" ht="12" customHeight="1">
      <c r="D305" s="119"/>
      <c r="E305" s="119"/>
      <c r="F305" s="119"/>
      <c r="J305" s="25"/>
      <c r="O305" s="126"/>
    </row>
    <row r="306" spans="4:15" s="15" customFormat="1" ht="12" customHeight="1">
      <c r="D306" s="119"/>
      <c r="E306" s="119"/>
      <c r="F306" s="119"/>
      <c r="J306" s="25"/>
      <c r="O306" s="126"/>
    </row>
    <row r="307" spans="4:15" s="15" customFormat="1" ht="12" customHeight="1">
      <c r="D307" s="119"/>
      <c r="E307" s="119"/>
      <c r="F307" s="119"/>
      <c r="J307" s="25"/>
      <c r="O307" s="126"/>
    </row>
    <row r="308" spans="4:15" s="15" customFormat="1" ht="12" customHeight="1">
      <c r="D308" s="119"/>
      <c r="E308" s="119"/>
      <c r="F308" s="119"/>
      <c r="J308" s="25"/>
      <c r="O308" s="126"/>
    </row>
    <row r="309" spans="4:15" s="15" customFormat="1" ht="12" customHeight="1">
      <c r="D309" s="119"/>
      <c r="E309" s="119"/>
      <c r="F309" s="119"/>
      <c r="J309" s="25"/>
      <c r="O309" s="126"/>
    </row>
    <row r="310" spans="4:15" s="15" customFormat="1" ht="12" customHeight="1">
      <c r="D310" s="119"/>
      <c r="E310" s="119"/>
      <c r="F310" s="119"/>
      <c r="J310" s="25"/>
      <c r="O310" s="126"/>
    </row>
    <row r="311" spans="4:15" s="15" customFormat="1" ht="12" customHeight="1">
      <c r="D311" s="119"/>
      <c r="E311" s="119"/>
      <c r="F311" s="119"/>
      <c r="J311" s="25"/>
      <c r="O311" s="126"/>
    </row>
    <row r="312" spans="4:15" s="15" customFormat="1" ht="12" customHeight="1">
      <c r="D312" s="119"/>
      <c r="E312" s="119"/>
      <c r="F312" s="119"/>
      <c r="J312" s="25"/>
      <c r="O312" s="126"/>
    </row>
    <row r="313" spans="4:15" s="15" customFormat="1" ht="12" customHeight="1">
      <c r="D313" s="119"/>
      <c r="E313" s="119"/>
      <c r="F313" s="119"/>
      <c r="J313" s="25"/>
      <c r="O313" s="126"/>
    </row>
    <row r="314" spans="4:15" s="15" customFormat="1" ht="12" customHeight="1">
      <c r="D314" s="119"/>
      <c r="E314" s="119"/>
      <c r="F314" s="119"/>
      <c r="J314" s="25"/>
      <c r="O314" s="126"/>
    </row>
    <row r="315" spans="4:15" s="15" customFormat="1" ht="12" customHeight="1">
      <c r="D315" s="119"/>
      <c r="E315" s="119"/>
      <c r="F315" s="119"/>
      <c r="J315" s="25"/>
      <c r="O315" s="126"/>
    </row>
    <row r="316" spans="4:15" s="15" customFormat="1" ht="12" customHeight="1">
      <c r="D316" s="119"/>
      <c r="E316" s="119"/>
      <c r="F316" s="119"/>
      <c r="J316" s="25"/>
      <c r="O316" s="126"/>
    </row>
    <row r="317" spans="4:15" s="15" customFormat="1" ht="12" customHeight="1">
      <c r="D317" s="119"/>
      <c r="E317" s="119"/>
      <c r="F317" s="119"/>
      <c r="J317" s="25"/>
      <c r="O317" s="126"/>
    </row>
    <row r="318" spans="4:15" s="15" customFormat="1" ht="12" customHeight="1">
      <c r="D318" s="119"/>
      <c r="E318" s="119"/>
      <c r="F318" s="119"/>
      <c r="J318" s="25"/>
      <c r="O318" s="126"/>
    </row>
    <row r="319" spans="4:15" s="15" customFormat="1" ht="12" customHeight="1">
      <c r="D319" s="119"/>
      <c r="E319" s="119"/>
      <c r="F319" s="119"/>
      <c r="J319" s="25"/>
      <c r="O319" s="126"/>
    </row>
    <row r="320" spans="4:15" s="15" customFormat="1" ht="12" customHeight="1">
      <c r="D320" s="119"/>
      <c r="E320" s="119"/>
      <c r="F320" s="119"/>
      <c r="J320" s="25"/>
      <c r="O320" s="126"/>
    </row>
    <row r="321" spans="4:15" s="15" customFormat="1" ht="12" customHeight="1">
      <c r="D321" s="119"/>
      <c r="E321" s="119"/>
      <c r="F321" s="119"/>
      <c r="J321" s="25"/>
      <c r="O321" s="126"/>
    </row>
    <row r="322" spans="4:15" s="15" customFormat="1" ht="12" customHeight="1">
      <c r="D322" s="119"/>
      <c r="E322" s="119"/>
      <c r="F322" s="119"/>
      <c r="J322" s="25"/>
      <c r="O322" s="126"/>
    </row>
    <row r="323" spans="4:15" s="15" customFormat="1" ht="12" customHeight="1">
      <c r="D323" s="119"/>
      <c r="E323" s="119"/>
      <c r="F323" s="119"/>
      <c r="J323" s="25"/>
      <c r="O323" s="126"/>
    </row>
    <row r="324" spans="4:15" s="15" customFormat="1" ht="12" customHeight="1">
      <c r="D324" s="119"/>
      <c r="E324" s="119"/>
      <c r="F324" s="119"/>
      <c r="J324" s="25"/>
      <c r="O324" s="126"/>
    </row>
    <row r="325" spans="4:15" s="15" customFormat="1" ht="12" customHeight="1">
      <c r="D325" s="119"/>
      <c r="E325" s="119"/>
      <c r="F325" s="119"/>
      <c r="J325" s="25"/>
      <c r="O325" s="126"/>
    </row>
    <row r="326" spans="4:15" s="15" customFormat="1" ht="12" customHeight="1">
      <c r="D326" s="119"/>
      <c r="E326" s="119"/>
      <c r="F326" s="119"/>
      <c r="J326" s="25"/>
      <c r="O326" s="126"/>
    </row>
    <row r="327" spans="4:15" s="15" customFormat="1" ht="12" customHeight="1">
      <c r="D327" s="119"/>
      <c r="E327" s="119"/>
      <c r="F327" s="119"/>
      <c r="J327" s="25"/>
      <c r="O327" s="126"/>
    </row>
    <row r="328" spans="4:15" s="15" customFormat="1" ht="12" customHeight="1">
      <c r="D328" s="119"/>
      <c r="E328" s="119"/>
      <c r="F328" s="119"/>
      <c r="J328" s="25"/>
      <c r="O328" s="126"/>
    </row>
    <row r="329" spans="4:15" s="15" customFormat="1" ht="12" customHeight="1">
      <c r="D329" s="119"/>
      <c r="E329" s="119"/>
      <c r="F329" s="119"/>
      <c r="J329" s="25"/>
      <c r="O329" s="126"/>
    </row>
    <row r="330" spans="4:15" s="15" customFormat="1" ht="12" customHeight="1">
      <c r="D330" s="119"/>
      <c r="E330" s="119"/>
      <c r="F330" s="119"/>
      <c r="J330" s="25"/>
      <c r="O330" s="126"/>
    </row>
    <row r="331" spans="4:15" s="15" customFormat="1" ht="12" customHeight="1">
      <c r="D331" s="119"/>
      <c r="E331" s="119"/>
      <c r="F331" s="119"/>
      <c r="J331" s="25"/>
      <c r="O331" s="126"/>
    </row>
    <row r="332" spans="4:15" s="15" customFormat="1" ht="12" customHeight="1">
      <c r="D332" s="119"/>
      <c r="E332" s="119"/>
      <c r="F332" s="119"/>
      <c r="J332" s="25"/>
      <c r="O332" s="126"/>
    </row>
    <row r="333" spans="4:15" s="15" customFormat="1" ht="12" customHeight="1">
      <c r="D333" s="119"/>
      <c r="E333" s="119"/>
      <c r="F333" s="119"/>
      <c r="J333" s="25"/>
      <c r="O333" s="126"/>
    </row>
    <row r="334" spans="4:15" s="15" customFormat="1" ht="12" customHeight="1">
      <c r="D334" s="119"/>
      <c r="E334" s="119"/>
      <c r="F334" s="119"/>
      <c r="J334" s="25"/>
      <c r="O334" s="126"/>
    </row>
    <row r="335" spans="4:15" s="15" customFormat="1" ht="12" customHeight="1">
      <c r="D335" s="119"/>
      <c r="E335" s="119"/>
      <c r="F335" s="119"/>
      <c r="J335" s="25"/>
      <c r="O335" s="126"/>
    </row>
    <row r="336" spans="4:15" s="15" customFormat="1" ht="12" customHeight="1">
      <c r="D336" s="119"/>
      <c r="E336" s="119"/>
      <c r="F336" s="119"/>
      <c r="J336" s="25"/>
      <c r="O336" s="126"/>
    </row>
    <row r="337" spans="4:15" s="15" customFormat="1" ht="12" customHeight="1">
      <c r="D337" s="119"/>
      <c r="E337" s="119"/>
      <c r="F337" s="119"/>
      <c r="J337" s="25"/>
      <c r="O337" s="126"/>
    </row>
    <row r="338" spans="4:15" s="15" customFormat="1" ht="12" customHeight="1">
      <c r="D338" s="119"/>
      <c r="E338" s="119"/>
      <c r="F338" s="119"/>
      <c r="J338" s="25"/>
      <c r="O338" s="126"/>
    </row>
    <row r="339" spans="4:15" s="15" customFormat="1" ht="12" customHeight="1">
      <c r="D339" s="119"/>
      <c r="E339" s="119"/>
      <c r="F339" s="119"/>
      <c r="J339" s="25"/>
      <c r="O339" s="126"/>
    </row>
    <row r="340" spans="4:15" s="15" customFormat="1" ht="12" customHeight="1">
      <c r="D340" s="119"/>
      <c r="E340" s="119"/>
      <c r="F340" s="119"/>
      <c r="J340" s="25"/>
      <c r="O340" s="126"/>
    </row>
    <row r="341" spans="4:15" s="15" customFormat="1" ht="12" customHeight="1">
      <c r="D341" s="119"/>
      <c r="E341" s="119"/>
      <c r="F341" s="119"/>
      <c r="J341" s="25"/>
      <c r="O341" s="126"/>
    </row>
    <row r="342" spans="4:15" s="15" customFormat="1" ht="12" customHeight="1">
      <c r="D342" s="119"/>
      <c r="E342" s="119"/>
      <c r="F342" s="119"/>
      <c r="J342" s="25"/>
      <c r="O342" s="126"/>
    </row>
    <row r="343" spans="4:15" s="15" customFormat="1" ht="12" customHeight="1">
      <c r="D343" s="119"/>
      <c r="E343" s="119"/>
      <c r="F343" s="119"/>
      <c r="J343" s="25"/>
      <c r="O343" s="126"/>
    </row>
    <row r="344" spans="4:15" s="15" customFormat="1" ht="12" customHeight="1">
      <c r="D344" s="119"/>
      <c r="E344" s="119"/>
      <c r="F344" s="119"/>
      <c r="J344" s="25"/>
      <c r="O344" s="126"/>
    </row>
    <row r="345" spans="4:15" s="15" customFormat="1" ht="12" customHeight="1">
      <c r="D345" s="119"/>
      <c r="E345" s="119"/>
      <c r="F345" s="119"/>
      <c r="J345" s="25"/>
      <c r="O345" s="126"/>
    </row>
    <row r="346" spans="4:15" s="15" customFormat="1" ht="12" customHeight="1">
      <c r="D346" s="119"/>
      <c r="E346" s="119"/>
      <c r="F346" s="119"/>
      <c r="J346" s="25"/>
      <c r="O346" s="126"/>
    </row>
    <row r="347" spans="4:15" s="15" customFormat="1" ht="12" customHeight="1">
      <c r="D347" s="119"/>
      <c r="E347" s="119"/>
      <c r="F347" s="119"/>
      <c r="J347" s="25"/>
      <c r="O347" s="126"/>
    </row>
    <row r="348" spans="4:15" s="15" customFormat="1" ht="12" customHeight="1">
      <c r="D348" s="119"/>
      <c r="E348" s="119"/>
      <c r="F348" s="119"/>
      <c r="J348" s="25"/>
      <c r="O348" s="126"/>
    </row>
    <row r="349" spans="4:15" s="15" customFormat="1" ht="12" customHeight="1">
      <c r="D349" s="119"/>
      <c r="E349" s="119"/>
      <c r="F349" s="119"/>
      <c r="J349" s="25"/>
      <c r="O349" s="126"/>
    </row>
    <row r="350" spans="4:15" s="15" customFormat="1" ht="12" customHeight="1">
      <c r="D350" s="119"/>
      <c r="E350" s="119"/>
      <c r="F350" s="119"/>
      <c r="J350" s="25"/>
      <c r="O350" s="126"/>
    </row>
    <row r="351" spans="4:15" s="15" customFormat="1" ht="12" customHeight="1">
      <c r="D351" s="119"/>
      <c r="E351" s="119"/>
      <c r="F351" s="119"/>
      <c r="J351" s="25"/>
      <c r="O351" s="126"/>
    </row>
    <row r="352" spans="4:15" s="15" customFormat="1" ht="12" customHeight="1">
      <c r="D352" s="119"/>
      <c r="E352" s="119"/>
      <c r="F352" s="119"/>
      <c r="J352" s="25"/>
      <c r="O352" s="126"/>
    </row>
    <row r="353" spans="4:15" s="15" customFormat="1" ht="12" customHeight="1">
      <c r="D353" s="119"/>
      <c r="E353" s="119"/>
      <c r="F353" s="119"/>
      <c r="J353" s="25"/>
      <c r="O353" s="126"/>
    </row>
    <row r="354" spans="4:15" s="15" customFormat="1" ht="12" customHeight="1">
      <c r="D354" s="119"/>
      <c r="E354" s="119"/>
      <c r="F354" s="119"/>
      <c r="J354" s="25"/>
      <c r="O354" s="126"/>
    </row>
    <row r="355" spans="4:15" s="15" customFormat="1" ht="12" customHeight="1">
      <c r="D355" s="119"/>
      <c r="E355" s="119"/>
      <c r="F355" s="119"/>
      <c r="J355" s="25"/>
      <c r="O355" s="126"/>
    </row>
    <row r="356" spans="4:15" s="15" customFormat="1" ht="12" customHeight="1">
      <c r="D356" s="119"/>
      <c r="E356" s="119"/>
      <c r="F356" s="119"/>
      <c r="J356" s="25"/>
      <c r="O356" s="126"/>
    </row>
    <row r="357" spans="4:15" s="15" customFormat="1" ht="12" customHeight="1">
      <c r="D357" s="119"/>
      <c r="E357" s="119"/>
      <c r="F357" s="119"/>
      <c r="J357" s="25"/>
      <c r="O357" s="126"/>
    </row>
    <row r="358" spans="4:15" s="15" customFormat="1" ht="12" customHeight="1">
      <c r="D358" s="119"/>
      <c r="E358" s="119"/>
      <c r="F358" s="119"/>
      <c r="J358" s="25"/>
      <c r="O358" s="126"/>
    </row>
    <row r="359" spans="4:15" s="15" customFormat="1" ht="12" customHeight="1">
      <c r="D359" s="119"/>
      <c r="E359" s="119"/>
      <c r="F359" s="119"/>
      <c r="J359" s="25"/>
      <c r="O359" s="126"/>
    </row>
    <row r="360" spans="4:15" s="15" customFormat="1" ht="12" customHeight="1">
      <c r="D360" s="119"/>
      <c r="E360" s="119"/>
      <c r="F360" s="119"/>
      <c r="J360" s="25"/>
      <c r="O360" s="126"/>
    </row>
    <row r="361" spans="4:15" s="15" customFormat="1" ht="12" customHeight="1">
      <c r="D361" s="119"/>
      <c r="E361" s="119"/>
      <c r="F361" s="119"/>
      <c r="J361" s="25"/>
      <c r="O361" s="126"/>
    </row>
    <row r="362" spans="4:15" s="15" customFormat="1" ht="12" customHeight="1">
      <c r="D362" s="119"/>
      <c r="E362" s="119"/>
      <c r="F362" s="119"/>
      <c r="J362" s="25"/>
      <c r="O362" s="126"/>
    </row>
    <row r="363" spans="4:15" s="15" customFormat="1" ht="12" customHeight="1">
      <c r="D363" s="119"/>
      <c r="E363" s="119"/>
      <c r="F363" s="119"/>
      <c r="J363" s="25"/>
      <c r="O363" s="126"/>
    </row>
    <row r="364" spans="4:15" s="15" customFormat="1" ht="12" customHeight="1">
      <c r="D364" s="119"/>
      <c r="E364" s="119"/>
      <c r="F364" s="119"/>
      <c r="J364" s="25"/>
      <c r="O364" s="126"/>
    </row>
    <row r="365" spans="4:15" s="15" customFormat="1" ht="12" customHeight="1">
      <c r="D365" s="119"/>
      <c r="E365" s="119"/>
      <c r="F365" s="119"/>
      <c r="J365" s="25"/>
      <c r="O365" s="126"/>
    </row>
    <row r="366" spans="4:15" s="15" customFormat="1" ht="12" customHeight="1">
      <c r="D366" s="119"/>
      <c r="E366" s="119"/>
      <c r="F366" s="119"/>
      <c r="J366" s="25"/>
      <c r="O366" s="126"/>
    </row>
    <row r="367" spans="4:15" s="15" customFormat="1" ht="12" customHeight="1">
      <c r="D367" s="119"/>
      <c r="E367" s="119"/>
      <c r="F367" s="119"/>
      <c r="J367" s="25"/>
      <c r="O367" s="126"/>
    </row>
    <row r="368" spans="4:15" s="15" customFormat="1" ht="12" customHeight="1">
      <c r="D368" s="119"/>
      <c r="E368" s="119"/>
      <c r="F368" s="119"/>
      <c r="J368" s="25"/>
      <c r="O368" s="126"/>
    </row>
    <row r="369" spans="4:15" s="15" customFormat="1" ht="12" customHeight="1">
      <c r="D369" s="119"/>
      <c r="E369" s="119"/>
      <c r="F369" s="119"/>
      <c r="J369" s="25"/>
      <c r="O369" s="126"/>
    </row>
    <row r="370" spans="4:15" s="15" customFormat="1" ht="12" customHeight="1">
      <c r="D370" s="119"/>
      <c r="E370" s="119"/>
      <c r="F370" s="119"/>
      <c r="J370" s="25"/>
      <c r="O370" s="126"/>
    </row>
    <row r="371" spans="4:15" s="15" customFormat="1" ht="12" customHeight="1">
      <c r="D371" s="119"/>
      <c r="E371" s="119"/>
      <c r="F371" s="119"/>
      <c r="J371" s="25"/>
      <c r="O371" s="126"/>
    </row>
    <row r="372" spans="4:15" s="15" customFormat="1" ht="12" customHeight="1">
      <c r="D372" s="119"/>
      <c r="E372" s="119"/>
      <c r="F372" s="119"/>
      <c r="J372" s="25"/>
      <c r="O372" s="126"/>
    </row>
    <row r="373" spans="4:15" s="15" customFormat="1" ht="12" customHeight="1">
      <c r="D373" s="119"/>
      <c r="E373" s="119"/>
      <c r="F373" s="119"/>
      <c r="J373" s="25"/>
      <c r="O373" s="126"/>
    </row>
    <row r="374" spans="4:15" s="15" customFormat="1" ht="12" customHeight="1">
      <c r="D374" s="119"/>
      <c r="E374" s="119"/>
      <c r="F374" s="119"/>
      <c r="J374" s="25"/>
      <c r="O374" s="126"/>
    </row>
    <row r="375" spans="4:15" s="15" customFormat="1" ht="12" customHeight="1">
      <c r="D375" s="119"/>
      <c r="E375" s="119"/>
      <c r="F375" s="119"/>
      <c r="J375" s="25"/>
      <c r="O375" s="126"/>
    </row>
    <row r="376" spans="4:15" s="15" customFormat="1" ht="12" customHeight="1">
      <c r="D376" s="119"/>
      <c r="E376" s="119"/>
      <c r="F376" s="119"/>
      <c r="J376" s="25"/>
      <c r="O376" s="126"/>
    </row>
    <row r="377" spans="4:15" s="15" customFormat="1" ht="12" customHeight="1">
      <c r="D377" s="119"/>
      <c r="E377" s="119"/>
      <c r="F377" s="119"/>
      <c r="J377" s="25"/>
      <c r="O377" s="126"/>
    </row>
    <row r="378" spans="4:15" s="15" customFormat="1" ht="12" customHeight="1">
      <c r="D378" s="119"/>
      <c r="E378" s="119"/>
      <c r="F378" s="119"/>
      <c r="J378" s="25"/>
      <c r="O378" s="126"/>
    </row>
    <row r="379" spans="4:15" s="15" customFormat="1" ht="12" customHeight="1">
      <c r="D379" s="119"/>
      <c r="E379" s="119"/>
      <c r="F379" s="119"/>
      <c r="J379" s="25"/>
      <c r="O379" s="126"/>
    </row>
    <row r="380" spans="4:15" s="15" customFormat="1" ht="12" customHeight="1">
      <c r="D380" s="119"/>
      <c r="E380" s="119"/>
      <c r="F380" s="119"/>
      <c r="J380" s="25"/>
      <c r="O380" s="126"/>
    </row>
    <row r="381" spans="4:15" s="15" customFormat="1" ht="12" customHeight="1">
      <c r="D381" s="119"/>
      <c r="E381" s="119"/>
      <c r="F381" s="119"/>
      <c r="J381" s="25"/>
      <c r="O381" s="126"/>
    </row>
    <row r="382" spans="4:15" s="15" customFormat="1" ht="12" customHeight="1">
      <c r="D382" s="119"/>
      <c r="E382" s="119"/>
      <c r="F382" s="119"/>
      <c r="J382" s="25"/>
      <c r="O382" s="126"/>
    </row>
    <row r="383" spans="4:15" s="15" customFormat="1" ht="12" customHeight="1">
      <c r="D383" s="119"/>
      <c r="E383" s="119"/>
      <c r="F383" s="119"/>
      <c r="J383" s="25"/>
      <c r="O383" s="126"/>
    </row>
    <row r="384" spans="4:15" s="15" customFormat="1" ht="12" customHeight="1">
      <c r="D384" s="119"/>
      <c r="E384" s="119"/>
      <c r="F384" s="119"/>
      <c r="J384" s="25"/>
      <c r="O384" s="126"/>
    </row>
    <row r="385" spans="4:15" s="15" customFormat="1" ht="12" customHeight="1">
      <c r="D385" s="119"/>
      <c r="E385" s="119"/>
      <c r="F385" s="119"/>
      <c r="J385" s="25"/>
      <c r="O385" s="126"/>
    </row>
    <row r="386" spans="4:15" s="15" customFormat="1" ht="12" customHeight="1">
      <c r="D386" s="119"/>
      <c r="E386" s="119"/>
      <c r="F386" s="119"/>
      <c r="J386" s="25"/>
      <c r="O386" s="126"/>
    </row>
    <row r="387" spans="4:15" s="15" customFormat="1" ht="12" customHeight="1">
      <c r="D387" s="119"/>
      <c r="E387" s="119"/>
      <c r="F387" s="119"/>
      <c r="J387" s="25"/>
      <c r="O387" s="126"/>
    </row>
    <row r="388" spans="4:15" s="15" customFormat="1" ht="12" customHeight="1">
      <c r="D388" s="119"/>
      <c r="E388" s="119"/>
      <c r="F388" s="119"/>
      <c r="J388" s="25"/>
      <c r="O388" s="126"/>
    </row>
    <row r="389" spans="4:15" s="15" customFormat="1" ht="12" customHeight="1">
      <c r="D389" s="119"/>
      <c r="E389" s="119"/>
      <c r="F389" s="119"/>
      <c r="J389" s="25"/>
      <c r="O389" s="126"/>
    </row>
    <row r="390" spans="4:15" s="15" customFormat="1" ht="12" customHeight="1">
      <c r="D390" s="119"/>
      <c r="E390" s="119"/>
      <c r="F390" s="119"/>
      <c r="J390" s="25"/>
      <c r="O390" s="126"/>
    </row>
    <row r="391" spans="4:15" s="15" customFormat="1" ht="12" customHeight="1">
      <c r="D391" s="119"/>
      <c r="E391" s="119"/>
      <c r="F391" s="119"/>
      <c r="J391" s="25"/>
      <c r="O391" s="126"/>
    </row>
    <row r="392" spans="4:15" s="15" customFormat="1" ht="12" customHeight="1">
      <c r="D392" s="119"/>
      <c r="E392" s="119"/>
      <c r="F392" s="119"/>
      <c r="J392" s="25"/>
      <c r="O392" s="126"/>
    </row>
    <row r="393" spans="4:15" s="15" customFormat="1" ht="12" customHeight="1">
      <c r="D393" s="119"/>
      <c r="E393" s="119"/>
      <c r="F393" s="119"/>
      <c r="J393" s="25"/>
      <c r="O393" s="126"/>
    </row>
    <row r="394" spans="4:15" s="15" customFormat="1" ht="12" customHeight="1">
      <c r="D394" s="119"/>
      <c r="E394" s="119"/>
      <c r="F394" s="119"/>
      <c r="J394" s="25"/>
      <c r="O394" s="126"/>
    </row>
    <row r="395" spans="4:15" s="15" customFormat="1" ht="12" customHeight="1">
      <c r="D395" s="119"/>
      <c r="E395" s="119"/>
      <c r="F395" s="119"/>
      <c r="J395" s="25"/>
      <c r="O395" s="126"/>
    </row>
    <row r="396" spans="4:15" s="15" customFormat="1" ht="12" customHeight="1">
      <c r="D396" s="119"/>
      <c r="E396" s="119"/>
      <c r="F396" s="119"/>
      <c r="J396" s="25"/>
      <c r="O396" s="126"/>
    </row>
    <row r="397" spans="4:15" s="15" customFormat="1" ht="12" customHeight="1">
      <c r="D397" s="119"/>
      <c r="E397" s="119"/>
      <c r="F397" s="119"/>
      <c r="J397" s="25"/>
      <c r="O397" s="126"/>
    </row>
    <row r="398" spans="4:15" s="15" customFormat="1" ht="12" customHeight="1">
      <c r="D398" s="119"/>
      <c r="E398" s="119"/>
      <c r="F398" s="119"/>
      <c r="J398" s="25"/>
      <c r="O398" s="126"/>
    </row>
    <row r="399" spans="4:15" s="15" customFormat="1" ht="12" customHeight="1">
      <c r="D399" s="119"/>
      <c r="E399" s="119"/>
      <c r="F399" s="119"/>
      <c r="J399" s="25"/>
      <c r="O399" s="126"/>
    </row>
    <row r="400" spans="4:15" s="15" customFormat="1" ht="12" customHeight="1">
      <c r="D400" s="119"/>
      <c r="E400" s="119"/>
      <c r="F400" s="119"/>
      <c r="J400" s="25"/>
      <c r="O400" s="126"/>
    </row>
    <row r="401" spans="4:15" s="15" customFormat="1" ht="12" customHeight="1">
      <c r="D401" s="119"/>
      <c r="E401" s="119"/>
      <c r="F401" s="119"/>
      <c r="J401" s="25"/>
      <c r="O401" s="126"/>
    </row>
    <row r="402" spans="4:15" s="15" customFormat="1" ht="12" customHeight="1">
      <c r="D402" s="119"/>
      <c r="E402" s="119"/>
      <c r="F402" s="119"/>
      <c r="J402" s="25"/>
      <c r="O402" s="126"/>
    </row>
    <row r="403" spans="4:15" s="15" customFormat="1" ht="12" customHeight="1">
      <c r="D403" s="119"/>
      <c r="E403" s="119"/>
      <c r="F403" s="119"/>
      <c r="J403" s="25"/>
      <c r="O403" s="126"/>
    </row>
    <row r="404" spans="4:15" s="15" customFormat="1" ht="12" customHeight="1">
      <c r="D404" s="119"/>
      <c r="E404" s="119"/>
      <c r="F404" s="119"/>
      <c r="J404" s="25"/>
      <c r="O404" s="126"/>
    </row>
    <row r="405" spans="4:15" s="15" customFormat="1" ht="12" customHeight="1">
      <c r="D405" s="119"/>
      <c r="E405" s="119"/>
      <c r="F405" s="119"/>
      <c r="J405" s="25"/>
      <c r="O405" s="126"/>
    </row>
    <row r="406" spans="4:15" s="15" customFormat="1" ht="12" customHeight="1">
      <c r="D406" s="119"/>
      <c r="E406" s="119"/>
      <c r="F406" s="119"/>
      <c r="J406" s="25"/>
      <c r="O406" s="126"/>
    </row>
    <row r="407" spans="4:15" s="15" customFormat="1" ht="12" customHeight="1">
      <c r="D407" s="119"/>
      <c r="E407" s="119"/>
      <c r="F407" s="119"/>
      <c r="J407" s="25"/>
      <c r="O407" s="126"/>
    </row>
    <row r="408" spans="4:15" s="15" customFormat="1" ht="12" customHeight="1">
      <c r="D408" s="119"/>
      <c r="E408" s="119"/>
      <c r="F408" s="119"/>
      <c r="J408" s="25"/>
      <c r="O408" s="126"/>
    </row>
    <row r="409" spans="4:15" s="15" customFormat="1" ht="12" customHeight="1">
      <c r="D409" s="119"/>
      <c r="E409" s="119"/>
      <c r="F409" s="119"/>
      <c r="J409" s="25"/>
      <c r="O409" s="126"/>
    </row>
    <row r="410" spans="4:15" s="15" customFormat="1" ht="12" customHeight="1">
      <c r="D410" s="119"/>
      <c r="E410" s="119"/>
      <c r="F410" s="119"/>
      <c r="J410" s="25"/>
      <c r="O410" s="126"/>
    </row>
    <row r="411" spans="4:15" s="15" customFormat="1" ht="12" customHeight="1">
      <c r="D411" s="119"/>
      <c r="E411" s="119"/>
      <c r="F411" s="119"/>
      <c r="J411" s="25"/>
      <c r="O411" s="126"/>
    </row>
    <row r="412" spans="4:15" s="15" customFormat="1" ht="12" customHeight="1">
      <c r="D412" s="119"/>
      <c r="E412" s="119"/>
      <c r="F412" s="119"/>
      <c r="J412" s="25"/>
      <c r="O412" s="126"/>
    </row>
    <row r="413" spans="4:15" s="15" customFormat="1" ht="12" customHeight="1">
      <c r="D413" s="119"/>
      <c r="E413" s="119"/>
      <c r="F413" s="119"/>
      <c r="J413" s="25"/>
      <c r="O413" s="126"/>
    </row>
    <row r="414" spans="4:15" s="15" customFormat="1" ht="12" customHeight="1">
      <c r="D414" s="119"/>
      <c r="E414" s="119"/>
      <c r="F414" s="119"/>
      <c r="J414" s="25"/>
      <c r="O414" s="126"/>
    </row>
    <row r="415" spans="4:15" s="15" customFormat="1" ht="12" customHeight="1">
      <c r="D415" s="119"/>
      <c r="E415" s="119"/>
      <c r="F415" s="119"/>
      <c r="J415" s="25"/>
      <c r="O415" s="126"/>
    </row>
    <row r="416" spans="4:15" s="15" customFormat="1" ht="12" customHeight="1">
      <c r="D416" s="119"/>
      <c r="E416" s="119"/>
      <c r="F416" s="119"/>
      <c r="J416" s="25"/>
      <c r="O416" s="126"/>
    </row>
    <row r="417" spans="4:15" s="15" customFormat="1" ht="12" customHeight="1">
      <c r="D417" s="119"/>
      <c r="E417" s="119"/>
      <c r="F417" s="119"/>
      <c r="J417" s="25"/>
      <c r="O417" s="126"/>
    </row>
    <row r="418" spans="4:15" s="15" customFormat="1" ht="12" customHeight="1">
      <c r="D418" s="119"/>
      <c r="E418" s="119"/>
      <c r="F418" s="119"/>
      <c r="J418" s="25"/>
      <c r="O418" s="126"/>
    </row>
    <row r="419" spans="4:15" s="15" customFormat="1" ht="12" customHeight="1">
      <c r="D419" s="119"/>
      <c r="E419" s="119"/>
      <c r="F419" s="119"/>
      <c r="J419" s="25"/>
      <c r="O419" s="126"/>
    </row>
    <row r="420" spans="4:15" s="15" customFormat="1" ht="12" customHeight="1">
      <c r="D420" s="119"/>
      <c r="E420" s="119"/>
      <c r="F420" s="119"/>
      <c r="J420" s="25"/>
      <c r="O420" s="126"/>
    </row>
    <row r="421" spans="4:15" s="15" customFormat="1" ht="12" customHeight="1">
      <c r="D421" s="119"/>
      <c r="E421" s="119"/>
      <c r="F421" s="119"/>
      <c r="J421" s="25"/>
      <c r="O421" s="126"/>
    </row>
    <row r="422" spans="4:15" s="15" customFormat="1" ht="12" customHeight="1">
      <c r="D422" s="119"/>
      <c r="E422" s="119"/>
      <c r="F422" s="119"/>
      <c r="J422" s="25"/>
      <c r="O422" s="126"/>
    </row>
    <row r="423" spans="4:15" s="15" customFormat="1" ht="12" customHeight="1">
      <c r="D423" s="119"/>
      <c r="E423" s="119"/>
      <c r="F423" s="119"/>
      <c r="J423" s="25"/>
      <c r="O423" s="126"/>
    </row>
    <row r="424" spans="4:15" s="15" customFormat="1" ht="12" customHeight="1">
      <c r="D424" s="119"/>
      <c r="E424" s="119"/>
      <c r="F424" s="119"/>
      <c r="J424" s="25"/>
      <c r="O424" s="126"/>
    </row>
    <row r="425" spans="4:15" s="15" customFormat="1" ht="12" customHeight="1">
      <c r="D425" s="119"/>
      <c r="E425" s="119"/>
      <c r="F425" s="119"/>
      <c r="J425" s="25"/>
      <c r="O425" s="126"/>
    </row>
    <row r="426" spans="4:15" s="15" customFormat="1" ht="12" customHeight="1">
      <c r="D426" s="119"/>
      <c r="E426" s="119"/>
      <c r="F426" s="119"/>
      <c r="J426" s="25"/>
      <c r="O426" s="126"/>
    </row>
    <row r="427" spans="4:15" s="15" customFormat="1" ht="12" customHeight="1">
      <c r="D427" s="119"/>
      <c r="E427" s="119"/>
      <c r="F427" s="119"/>
      <c r="J427" s="25"/>
      <c r="O427" s="126"/>
    </row>
    <row r="428" spans="4:15" s="15" customFormat="1" ht="12" customHeight="1">
      <c r="D428" s="119"/>
      <c r="E428" s="119"/>
      <c r="F428" s="119"/>
      <c r="J428" s="25"/>
      <c r="O428" s="126"/>
    </row>
    <row r="429" spans="4:15" s="15" customFormat="1" ht="12" customHeight="1">
      <c r="D429" s="119"/>
      <c r="E429" s="119"/>
      <c r="F429" s="119"/>
      <c r="J429" s="25"/>
      <c r="O429" s="126"/>
    </row>
    <row r="430" spans="4:15" s="15" customFormat="1" ht="12" customHeight="1">
      <c r="D430" s="119"/>
      <c r="E430" s="119"/>
      <c r="F430" s="119"/>
      <c r="J430" s="25"/>
      <c r="O430" s="126"/>
    </row>
    <row r="431" spans="4:15" s="15" customFormat="1" ht="12" customHeight="1">
      <c r="D431" s="119"/>
      <c r="E431" s="119"/>
      <c r="F431" s="119"/>
      <c r="J431" s="25"/>
      <c r="O431" s="126"/>
    </row>
    <row r="432" spans="4:15" s="15" customFormat="1" ht="12" customHeight="1">
      <c r="D432" s="119"/>
      <c r="E432" s="119"/>
      <c r="F432" s="119"/>
      <c r="J432" s="25"/>
      <c r="O432" s="126"/>
    </row>
    <row r="433" spans="4:15" s="15" customFormat="1" ht="12" customHeight="1">
      <c r="D433" s="119"/>
      <c r="E433" s="119"/>
      <c r="F433" s="119"/>
      <c r="J433" s="25"/>
      <c r="O433" s="126"/>
    </row>
    <row r="434" spans="4:15" s="15" customFormat="1" ht="12" customHeight="1">
      <c r="D434" s="119"/>
      <c r="E434" s="119"/>
      <c r="F434" s="119"/>
      <c r="J434" s="25"/>
      <c r="O434" s="126"/>
    </row>
    <row r="435" spans="4:15" s="15" customFormat="1" ht="12" customHeight="1">
      <c r="D435" s="119"/>
      <c r="E435" s="119"/>
      <c r="F435" s="119"/>
      <c r="J435" s="25"/>
      <c r="O435" s="126"/>
    </row>
    <row r="436" spans="4:15" s="15" customFormat="1" ht="12" customHeight="1">
      <c r="D436" s="119"/>
      <c r="E436" s="119"/>
      <c r="F436" s="119"/>
      <c r="J436" s="25"/>
      <c r="O436" s="126"/>
    </row>
    <row r="437" spans="4:15" s="15" customFormat="1" ht="12" customHeight="1">
      <c r="D437" s="119"/>
      <c r="E437" s="119"/>
      <c r="F437" s="119"/>
      <c r="J437" s="25"/>
      <c r="O437" s="126"/>
    </row>
    <row r="438" spans="4:15" s="15" customFormat="1" ht="12" customHeight="1">
      <c r="D438" s="119"/>
      <c r="E438" s="119"/>
      <c r="F438" s="119"/>
      <c r="J438" s="25"/>
      <c r="O438" s="126"/>
    </row>
    <row r="439" spans="4:15" s="15" customFormat="1" ht="12" customHeight="1">
      <c r="D439" s="119"/>
      <c r="E439" s="119"/>
      <c r="F439" s="119"/>
      <c r="J439" s="25"/>
      <c r="O439" s="126"/>
    </row>
    <row r="440" spans="4:15" s="15" customFormat="1" ht="12" customHeight="1">
      <c r="D440" s="119"/>
      <c r="E440" s="119"/>
      <c r="F440" s="119"/>
      <c r="J440" s="25"/>
      <c r="O440" s="126"/>
    </row>
    <row r="441" spans="4:15" s="15" customFormat="1" ht="12" customHeight="1">
      <c r="D441" s="119"/>
      <c r="E441" s="119"/>
      <c r="F441" s="119"/>
      <c r="J441" s="25"/>
      <c r="O441" s="126"/>
    </row>
    <row r="442" spans="4:15" s="15" customFormat="1" ht="12" customHeight="1">
      <c r="D442" s="119"/>
      <c r="E442" s="119"/>
      <c r="F442" s="119"/>
      <c r="J442" s="25"/>
      <c r="O442" s="126"/>
    </row>
    <row r="443" spans="4:15" s="15" customFormat="1" ht="12" customHeight="1">
      <c r="D443" s="119"/>
      <c r="E443" s="119"/>
      <c r="F443" s="119"/>
      <c r="J443" s="25"/>
      <c r="O443" s="126"/>
    </row>
    <row r="444" spans="4:15" s="15" customFormat="1" ht="12" customHeight="1">
      <c r="D444" s="119"/>
      <c r="E444" s="119"/>
      <c r="F444" s="119"/>
      <c r="J444" s="25"/>
      <c r="O444" s="126"/>
    </row>
    <row r="445" spans="4:15" s="15" customFormat="1" ht="12" customHeight="1">
      <c r="D445" s="119"/>
      <c r="E445" s="119"/>
      <c r="F445" s="119"/>
      <c r="J445" s="25"/>
      <c r="O445" s="126"/>
    </row>
    <row r="446" spans="4:15" s="15" customFormat="1" ht="12" customHeight="1">
      <c r="D446" s="119"/>
      <c r="E446" s="119"/>
      <c r="F446" s="119"/>
      <c r="J446" s="25"/>
      <c r="O446" s="126"/>
    </row>
    <row r="447" spans="4:15" s="15" customFormat="1" ht="12" customHeight="1">
      <c r="D447" s="119"/>
      <c r="E447" s="119"/>
      <c r="F447" s="119"/>
      <c r="J447" s="25"/>
      <c r="O447" s="126"/>
    </row>
    <row r="448" spans="4:15" s="15" customFormat="1" ht="12" customHeight="1">
      <c r="D448" s="119"/>
      <c r="E448" s="119"/>
      <c r="F448" s="119"/>
      <c r="J448" s="25"/>
      <c r="O448" s="126"/>
    </row>
    <row r="449" spans="4:15" s="15" customFormat="1" ht="12" customHeight="1">
      <c r="D449" s="119"/>
      <c r="E449" s="119"/>
      <c r="F449" s="119"/>
      <c r="J449" s="25"/>
      <c r="O449" s="126"/>
    </row>
    <row r="450" spans="4:15" s="15" customFormat="1" ht="12" customHeight="1">
      <c r="D450" s="119"/>
      <c r="E450" s="119"/>
      <c r="F450" s="119"/>
      <c r="J450" s="25"/>
      <c r="O450" s="126"/>
    </row>
    <row r="451" spans="4:15" s="15" customFormat="1" ht="12" customHeight="1">
      <c r="D451" s="119"/>
      <c r="E451" s="119"/>
      <c r="F451" s="119"/>
      <c r="J451" s="25"/>
      <c r="O451" s="126"/>
    </row>
    <row r="452" spans="4:15" s="15" customFormat="1" ht="12" customHeight="1">
      <c r="D452" s="119"/>
      <c r="E452" s="119"/>
      <c r="F452" s="119"/>
      <c r="J452" s="25"/>
      <c r="O452" s="126"/>
    </row>
    <row r="453" spans="4:15" s="15" customFormat="1" ht="12" customHeight="1">
      <c r="D453" s="119"/>
      <c r="E453" s="119"/>
      <c r="F453" s="119"/>
      <c r="J453" s="25"/>
      <c r="O453" s="126"/>
    </row>
    <row r="454" spans="4:15" s="15" customFormat="1" ht="12" customHeight="1">
      <c r="D454" s="119"/>
      <c r="E454" s="119"/>
      <c r="F454" s="119"/>
      <c r="J454" s="25"/>
      <c r="O454" s="126"/>
    </row>
    <row r="455" spans="4:15" s="15" customFormat="1" ht="12" customHeight="1">
      <c r="D455" s="119"/>
      <c r="E455" s="119"/>
      <c r="F455" s="119"/>
      <c r="J455" s="25"/>
      <c r="O455" s="126"/>
    </row>
    <row r="456" spans="4:15" s="15" customFormat="1" ht="12" customHeight="1">
      <c r="D456" s="119"/>
      <c r="E456" s="119"/>
      <c r="F456" s="119"/>
      <c r="J456" s="25"/>
      <c r="O456" s="126"/>
    </row>
    <row r="457" spans="4:15" s="15" customFormat="1" ht="12" customHeight="1">
      <c r="D457" s="119"/>
      <c r="E457" s="119"/>
      <c r="F457" s="119"/>
      <c r="J457" s="25"/>
      <c r="O457" s="126"/>
    </row>
    <row r="458" spans="4:15" s="15" customFormat="1" ht="12" customHeight="1">
      <c r="D458" s="119"/>
      <c r="E458" s="119"/>
      <c r="F458" s="119"/>
      <c r="J458" s="25"/>
      <c r="O458" s="126"/>
    </row>
    <row r="459" spans="4:15" s="15" customFormat="1" ht="12" customHeight="1">
      <c r="D459" s="119"/>
      <c r="E459" s="119"/>
      <c r="F459" s="119"/>
      <c r="J459" s="25"/>
      <c r="O459" s="126"/>
    </row>
    <row r="460" spans="4:15" s="15" customFormat="1" ht="12" customHeight="1">
      <c r="D460" s="119"/>
      <c r="E460" s="119"/>
      <c r="F460" s="119"/>
      <c r="J460" s="25"/>
      <c r="O460" s="126"/>
    </row>
    <row r="461" spans="4:15" s="15" customFormat="1" ht="12" customHeight="1">
      <c r="D461" s="119"/>
      <c r="E461" s="119"/>
      <c r="F461" s="119"/>
      <c r="J461" s="25"/>
      <c r="O461" s="126"/>
    </row>
    <row r="462" spans="4:15" s="15" customFormat="1" ht="12" customHeight="1">
      <c r="D462" s="119"/>
      <c r="E462" s="119"/>
      <c r="F462" s="119"/>
      <c r="J462" s="25"/>
      <c r="O462" s="126"/>
    </row>
    <row r="463" spans="4:15" s="15" customFormat="1" ht="12" customHeight="1">
      <c r="D463" s="119"/>
      <c r="E463" s="119"/>
      <c r="F463" s="119"/>
      <c r="J463" s="25"/>
      <c r="O463" s="126"/>
    </row>
    <row r="464" spans="4:15" s="15" customFormat="1" ht="12" customHeight="1">
      <c r="D464" s="119"/>
      <c r="E464" s="119"/>
      <c r="F464" s="119"/>
      <c r="J464" s="25"/>
      <c r="O464" s="126"/>
    </row>
    <row r="465" spans="4:15" s="15" customFormat="1" ht="12" customHeight="1">
      <c r="D465" s="119"/>
      <c r="E465" s="119"/>
      <c r="F465" s="119"/>
      <c r="J465" s="25"/>
      <c r="O465" s="126"/>
    </row>
    <row r="466" spans="4:15" s="15" customFormat="1" ht="12" customHeight="1">
      <c r="D466" s="119"/>
      <c r="E466" s="119"/>
      <c r="F466" s="119"/>
      <c r="J466" s="25"/>
      <c r="O466" s="126"/>
    </row>
    <row r="467" spans="4:15" s="15" customFormat="1" ht="12" customHeight="1">
      <c r="D467" s="119"/>
      <c r="E467" s="119"/>
      <c r="F467" s="119"/>
      <c r="J467" s="25"/>
      <c r="O467" s="126"/>
    </row>
    <row r="468" spans="4:15" s="15" customFormat="1" ht="12" customHeight="1">
      <c r="D468" s="119"/>
      <c r="E468" s="119"/>
      <c r="F468" s="119"/>
      <c r="J468" s="25"/>
      <c r="O468" s="126"/>
    </row>
    <row r="469" spans="4:15" s="15" customFormat="1" ht="12" customHeight="1">
      <c r="D469" s="119"/>
      <c r="E469" s="119"/>
      <c r="F469" s="119"/>
      <c r="J469" s="25"/>
      <c r="O469" s="126"/>
    </row>
    <row r="470" spans="4:15" s="15" customFormat="1" ht="12" customHeight="1">
      <c r="D470" s="119"/>
      <c r="E470" s="119"/>
      <c r="F470" s="119"/>
      <c r="J470" s="25"/>
      <c r="O470" s="126"/>
    </row>
    <row r="471" spans="4:15" s="15" customFormat="1" ht="12" customHeight="1">
      <c r="D471" s="119"/>
      <c r="E471" s="119"/>
      <c r="F471" s="119"/>
      <c r="J471" s="25"/>
      <c r="O471" s="126"/>
    </row>
    <row r="472" spans="4:15" s="15" customFormat="1" ht="12" customHeight="1">
      <c r="D472" s="119"/>
      <c r="E472" s="119"/>
      <c r="F472" s="119"/>
      <c r="J472" s="25"/>
      <c r="O472" s="126"/>
    </row>
    <row r="473" spans="4:15" s="15" customFormat="1" ht="12" customHeight="1">
      <c r="D473" s="119"/>
      <c r="E473" s="119"/>
      <c r="F473" s="119"/>
      <c r="J473" s="25"/>
      <c r="O473" s="126"/>
    </row>
    <row r="474" spans="4:15" s="15" customFormat="1" ht="12" customHeight="1">
      <c r="D474" s="119"/>
      <c r="E474" s="119"/>
      <c r="F474" s="119"/>
      <c r="J474" s="25"/>
      <c r="O474" s="126"/>
    </row>
    <row r="475" spans="4:15" s="15" customFormat="1" ht="12" customHeight="1">
      <c r="D475" s="119"/>
      <c r="E475" s="119"/>
      <c r="F475" s="119"/>
      <c r="J475" s="25"/>
      <c r="O475" s="126"/>
    </row>
    <row r="476" spans="4:15" s="15" customFormat="1" ht="12" customHeight="1">
      <c r="D476" s="119"/>
      <c r="E476" s="119"/>
      <c r="F476" s="119"/>
      <c r="J476" s="25"/>
      <c r="O476" s="126"/>
    </row>
    <row r="477" spans="4:15" s="15" customFormat="1" ht="12" customHeight="1">
      <c r="D477" s="119"/>
      <c r="E477" s="119"/>
      <c r="F477" s="119"/>
      <c r="J477" s="25"/>
      <c r="O477" s="126"/>
    </row>
    <row r="478" spans="4:15" s="15" customFormat="1" ht="12" customHeight="1">
      <c r="D478" s="119"/>
      <c r="E478" s="119"/>
      <c r="F478" s="119"/>
      <c r="J478" s="25"/>
      <c r="O478" s="126"/>
    </row>
    <row r="479" spans="4:15" s="15" customFormat="1" ht="12" customHeight="1">
      <c r="D479" s="119"/>
      <c r="E479" s="119"/>
      <c r="F479" s="119"/>
      <c r="J479" s="25"/>
      <c r="O479" s="126"/>
    </row>
    <row r="480" spans="4:15" s="15" customFormat="1" ht="12" customHeight="1">
      <c r="D480" s="119"/>
      <c r="E480" s="119"/>
      <c r="F480" s="119"/>
      <c r="J480" s="25"/>
      <c r="O480" s="126"/>
    </row>
    <row r="481" spans="4:15" s="15" customFormat="1" ht="12" customHeight="1">
      <c r="D481" s="119"/>
      <c r="E481" s="119"/>
      <c r="F481" s="119"/>
      <c r="J481" s="25"/>
      <c r="O481" s="126"/>
    </row>
    <row r="482" spans="4:15" s="15" customFormat="1" ht="12" customHeight="1">
      <c r="D482" s="119"/>
      <c r="E482" s="119"/>
      <c r="F482" s="119"/>
      <c r="J482" s="25"/>
      <c r="O482" s="126"/>
    </row>
    <row r="483" spans="4:15" s="15" customFormat="1" ht="12" customHeight="1">
      <c r="D483" s="119"/>
      <c r="E483" s="119"/>
      <c r="F483" s="119"/>
      <c r="J483" s="25"/>
      <c r="O483" s="126"/>
    </row>
    <row r="484" spans="4:15" s="15" customFormat="1" ht="12" customHeight="1">
      <c r="D484" s="119"/>
      <c r="E484" s="119"/>
      <c r="F484" s="119"/>
      <c r="J484" s="25"/>
      <c r="O484" s="126"/>
    </row>
    <row r="485" spans="4:15" s="15" customFormat="1" ht="12" customHeight="1">
      <c r="D485" s="119"/>
      <c r="E485" s="119"/>
      <c r="F485" s="119"/>
      <c r="J485" s="25"/>
      <c r="O485" s="126"/>
    </row>
    <row r="486" spans="4:15" s="15" customFormat="1" ht="12" customHeight="1">
      <c r="D486" s="119"/>
      <c r="E486" s="119"/>
      <c r="F486" s="119"/>
      <c r="J486" s="25"/>
      <c r="O486" s="126"/>
    </row>
    <row r="487" spans="4:15" s="15" customFormat="1" ht="12" customHeight="1">
      <c r="D487" s="119"/>
      <c r="E487" s="119"/>
      <c r="F487" s="119"/>
      <c r="J487" s="25"/>
      <c r="O487" s="126"/>
    </row>
    <row r="488" spans="4:15" s="15" customFormat="1" ht="12" customHeight="1">
      <c r="D488" s="119"/>
      <c r="E488" s="119"/>
      <c r="F488" s="119"/>
      <c r="J488" s="25"/>
      <c r="O488" s="126"/>
    </row>
    <row r="489" spans="4:15" s="15" customFormat="1" ht="12" customHeight="1">
      <c r="D489" s="119"/>
      <c r="E489" s="119"/>
      <c r="F489" s="119"/>
      <c r="J489" s="25"/>
      <c r="O489" s="126"/>
    </row>
    <row r="490" spans="4:15" s="15" customFormat="1" ht="12" customHeight="1">
      <c r="D490" s="119"/>
      <c r="E490" s="119"/>
      <c r="F490" s="119"/>
      <c r="J490" s="25"/>
      <c r="O490" s="126"/>
    </row>
    <row r="491" spans="4:15" s="15" customFormat="1" ht="12" customHeight="1">
      <c r="D491" s="119"/>
      <c r="E491" s="119"/>
      <c r="F491" s="119"/>
      <c r="J491" s="25"/>
      <c r="O491" s="126"/>
    </row>
    <row r="492" spans="4:15" s="15" customFormat="1" ht="12" customHeight="1">
      <c r="D492" s="119"/>
      <c r="E492" s="119"/>
      <c r="F492" s="119"/>
      <c r="J492" s="25"/>
      <c r="O492" s="126"/>
    </row>
    <row r="493" spans="4:15" s="15" customFormat="1" ht="12" customHeight="1">
      <c r="D493" s="119"/>
      <c r="E493" s="119"/>
      <c r="F493" s="119"/>
      <c r="J493" s="25"/>
      <c r="O493" s="126"/>
    </row>
    <row r="494" spans="4:15" s="15" customFormat="1" ht="12" customHeight="1">
      <c r="D494" s="119"/>
      <c r="E494" s="119"/>
      <c r="F494" s="119"/>
      <c r="J494" s="25"/>
      <c r="O494" s="126"/>
    </row>
    <row r="495" spans="4:15" s="15" customFormat="1" ht="12" customHeight="1">
      <c r="D495" s="119"/>
      <c r="E495" s="119"/>
      <c r="F495" s="119"/>
      <c r="J495" s="25"/>
      <c r="O495" s="126"/>
    </row>
    <row r="496" spans="4:15" s="15" customFormat="1" ht="12" customHeight="1">
      <c r="D496" s="119"/>
      <c r="E496" s="119"/>
      <c r="F496" s="119"/>
      <c r="J496" s="25"/>
      <c r="O496" s="126"/>
    </row>
    <row r="497" spans="4:15" s="15" customFormat="1" ht="12" customHeight="1">
      <c r="D497" s="119"/>
      <c r="E497" s="119"/>
      <c r="F497" s="119"/>
      <c r="J497" s="25"/>
      <c r="O497" s="126"/>
    </row>
    <row r="498" spans="4:15" s="15" customFormat="1" ht="12" customHeight="1">
      <c r="D498" s="119"/>
      <c r="E498" s="119"/>
      <c r="F498" s="119"/>
      <c r="J498" s="25"/>
      <c r="O498" s="126"/>
    </row>
    <row r="499" spans="4:15" s="15" customFormat="1" ht="12" customHeight="1">
      <c r="D499" s="119"/>
      <c r="E499" s="119"/>
      <c r="F499" s="119"/>
      <c r="J499" s="25"/>
      <c r="O499" s="126"/>
    </row>
    <row r="500" spans="4:15" s="15" customFormat="1" ht="12" customHeight="1">
      <c r="D500" s="119"/>
      <c r="E500" s="119"/>
      <c r="F500" s="119"/>
      <c r="J500" s="25"/>
      <c r="O500" s="126"/>
    </row>
    <row r="501" spans="4:15" s="15" customFormat="1" ht="12" customHeight="1">
      <c r="D501" s="119"/>
      <c r="E501" s="119"/>
      <c r="F501" s="119"/>
      <c r="J501" s="25"/>
      <c r="O501" s="126"/>
    </row>
    <row r="502" spans="4:15" s="15" customFormat="1" ht="12" customHeight="1">
      <c r="D502" s="119"/>
      <c r="E502" s="119"/>
      <c r="F502" s="119"/>
      <c r="J502" s="25"/>
      <c r="O502" s="126"/>
    </row>
    <row r="503" spans="4:15" s="15" customFormat="1" ht="12" customHeight="1">
      <c r="D503" s="119"/>
      <c r="E503" s="119"/>
      <c r="F503" s="119"/>
      <c r="J503" s="25"/>
      <c r="O503" s="126"/>
    </row>
    <row r="504" spans="4:15" s="15" customFormat="1" ht="12" customHeight="1">
      <c r="D504" s="119"/>
      <c r="E504" s="119"/>
      <c r="F504" s="119"/>
      <c r="J504" s="25"/>
      <c r="O504" s="126"/>
    </row>
    <row r="505" spans="4:15" s="15" customFormat="1" ht="12" customHeight="1">
      <c r="D505" s="119"/>
      <c r="E505" s="119"/>
      <c r="F505" s="119"/>
      <c r="J505" s="25"/>
      <c r="O505" s="126"/>
    </row>
    <row r="506" spans="4:15" s="15" customFormat="1" ht="12" customHeight="1">
      <c r="D506" s="119"/>
      <c r="E506" s="119"/>
      <c r="F506" s="119"/>
      <c r="J506" s="25"/>
      <c r="O506" s="126"/>
    </row>
    <row r="507" spans="4:15" s="15" customFormat="1" ht="12" customHeight="1">
      <c r="D507" s="119"/>
      <c r="E507" s="119"/>
      <c r="F507" s="119"/>
      <c r="J507" s="25"/>
      <c r="O507" s="126"/>
    </row>
    <row r="508" spans="4:15" s="15" customFormat="1" ht="12" customHeight="1">
      <c r="D508" s="119"/>
      <c r="E508" s="119"/>
      <c r="F508" s="119"/>
      <c r="J508" s="25"/>
      <c r="O508" s="126"/>
    </row>
    <row r="509" spans="4:15" s="15" customFormat="1" ht="12" customHeight="1">
      <c r="D509" s="119"/>
      <c r="E509" s="119"/>
      <c r="F509" s="119"/>
      <c r="J509" s="25"/>
      <c r="O509" s="126"/>
    </row>
    <row r="510" spans="4:15" s="15" customFormat="1" ht="12" customHeight="1">
      <c r="D510" s="119"/>
      <c r="E510" s="119"/>
      <c r="F510" s="119"/>
      <c r="J510" s="25"/>
      <c r="O510" s="126"/>
    </row>
    <row r="511" spans="4:15" s="15" customFormat="1" ht="12" customHeight="1">
      <c r="D511" s="119"/>
      <c r="E511" s="119"/>
      <c r="F511" s="119"/>
      <c r="J511" s="25"/>
      <c r="O511" s="126"/>
    </row>
    <row r="512" spans="4:15" s="15" customFormat="1" ht="12" customHeight="1">
      <c r="D512" s="119"/>
      <c r="E512" s="119"/>
      <c r="F512" s="119"/>
      <c r="J512" s="25"/>
      <c r="O512" s="126"/>
    </row>
    <row r="513" spans="4:15" s="15" customFormat="1" ht="12" customHeight="1">
      <c r="D513" s="119"/>
      <c r="E513" s="119"/>
      <c r="F513" s="119"/>
      <c r="J513" s="25"/>
      <c r="O513" s="126"/>
    </row>
    <row r="514" spans="4:15" s="15" customFormat="1" ht="12" customHeight="1">
      <c r="D514" s="119"/>
      <c r="E514" s="119"/>
      <c r="F514" s="119"/>
      <c r="J514" s="25"/>
      <c r="O514" s="126"/>
    </row>
    <row r="515" spans="4:15" s="15" customFormat="1" ht="12" customHeight="1">
      <c r="D515" s="119"/>
      <c r="E515" s="119"/>
      <c r="F515" s="119"/>
      <c r="J515" s="25"/>
      <c r="O515" s="126"/>
    </row>
    <row r="516" spans="4:15" s="15" customFormat="1" ht="12" customHeight="1">
      <c r="D516" s="119"/>
      <c r="E516" s="119"/>
      <c r="F516" s="119"/>
      <c r="J516" s="25"/>
      <c r="O516" s="126"/>
    </row>
    <row r="517" spans="4:15" s="15" customFormat="1" ht="12" customHeight="1">
      <c r="D517" s="119"/>
      <c r="E517" s="119"/>
      <c r="F517" s="119"/>
      <c r="J517" s="25"/>
      <c r="O517" s="126"/>
    </row>
    <row r="518" spans="4:15" s="15" customFormat="1" ht="12" customHeight="1">
      <c r="D518" s="119"/>
      <c r="E518" s="119"/>
      <c r="F518" s="119"/>
      <c r="J518" s="25"/>
      <c r="O518" s="126"/>
    </row>
    <row r="519" spans="4:15" s="15" customFormat="1" ht="12" customHeight="1">
      <c r="D519" s="119"/>
      <c r="E519" s="119"/>
      <c r="F519" s="119"/>
      <c r="J519" s="25"/>
      <c r="O519" s="126"/>
    </row>
    <row r="520" spans="4:15" s="15" customFormat="1" ht="12" customHeight="1">
      <c r="D520" s="119"/>
      <c r="E520" s="119"/>
      <c r="F520" s="119"/>
      <c r="J520" s="25"/>
      <c r="O520" s="126"/>
    </row>
    <row r="521" spans="4:15" s="15" customFormat="1" ht="12" customHeight="1">
      <c r="D521" s="119"/>
      <c r="E521" s="119"/>
      <c r="F521" s="119"/>
      <c r="J521" s="25"/>
      <c r="O521" s="126"/>
    </row>
    <row r="522" spans="4:15" s="15" customFormat="1" ht="12" customHeight="1">
      <c r="D522" s="119"/>
      <c r="E522" s="119"/>
      <c r="F522" s="119"/>
      <c r="J522" s="25"/>
      <c r="O522" s="126"/>
    </row>
    <row r="523" spans="4:15" s="15" customFormat="1" ht="12" customHeight="1">
      <c r="D523" s="119"/>
      <c r="E523" s="119"/>
      <c r="F523" s="119"/>
      <c r="J523" s="25"/>
      <c r="O523" s="126"/>
    </row>
    <row r="524" spans="4:15" s="15" customFormat="1" ht="12" customHeight="1">
      <c r="D524" s="119"/>
      <c r="E524" s="119"/>
      <c r="F524" s="119"/>
      <c r="J524" s="25"/>
      <c r="O524" s="126"/>
    </row>
    <row r="525" spans="4:15" s="15" customFormat="1" ht="12" customHeight="1">
      <c r="D525" s="119"/>
      <c r="E525" s="119"/>
      <c r="F525" s="119"/>
      <c r="J525" s="25"/>
      <c r="O525" s="126"/>
    </row>
    <row r="526" spans="4:15" s="15" customFormat="1" ht="12" customHeight="1">
      <c r="D526" s="119"/>
      <c r="E526" s="119"/>
      <c r="F526" s="119"/>
      <c r="J526" s="25"/>
      <c r="O526" s="126"/>
    </row>
    <row r="527" spans="4:15" s="15" customFormat="1" ht="12" customHeight="1">
      <c r="D527" s="119"/>
      <c r="E527" s="119"/>
      <c r="F527" s="119"/>
      <c r="J527" s="25"/>
      <c r="O527" s="126"/>
    </row>
    <row r="528" spans="4:15" s="15" customFormat="1" ht="12" customHeight="1">
      <c r="D528" s="119"/>
      <c r="E528" s="119"/>
      <c r="F528" s="119"/>
      <c r="J528" s="25"/>
      <c r="O528" s="126"/>
    </row>
    <row r="529" spans="4:15" s="15" customFormat="1" ht="12" customHeight="1">
      <c r="D529" s="119"/>
      <c r="E529" s="119"/>
      <c r="F529" s="119"/>
      <c r="J529" s="25"/>
      <c r="O529" s="126"/>
    </row>
    <row r="530" spans="4:15" s="15" customFormat="1" ht="12" customHeight="1">
      <c r="D530" s="119"/>
      <c r="E530" s="119"/>
      <c r="F530" s="119"/>
      <c r="J530" s="25"/>
      <c r="O530" s="126"/>
    </row>
    <row r="531" spans="4:15" s="15" customFormat="1" ht="12" customHeight="1">
      <c r="D531" s="119"/>
      <c r="E531" s="119"/>
      <c r="F531" s="119"/>
      <c r="J531" s="25"/>
      <c r="O531" s="126"/>
    </row>
    <row r="532" spans="4:15" s="15" customFormat="1" ht="12" customHeight="1">
      <c r="D532" s="119"/>
      <c r="E532" s="119"/>
      <c r="F532" s="119"/>
      <c r="J532" s="25"/>
      <c r="O532" s="126"/>
    </row>
    <row r="533" spans="4:15" s="15" customFormat="1" ht="12" customHeight="1">
      <c r="D533" s="119"/>
      <c r="E533" s="119"/>
      <c r="F533" s="119"/>
      <c r="J533" s="25"/>
      <c r="O533" s="126"/>
    </row>
    <row r="534" spans="4:15" s="15" customFormat="1" ht="12" customHeight="1">
      <c r="D534" s="119"/>
      <c r="E534" s="119"/>
      <c r="F534" s="119"/>
      <c r="J534" s="25"/>
      <c r="O534" s="126"/>
    </row>
    <row r="535" spans="4:15" s="15" customFormat="1" ht="12" customHeight="1">
      <c r="D535" s="119"/>
      <c r="E535" s="119"/>
      <c r="F535" s="119"/>
      <c r="J535" s="25"/>
      <c r="O535" s="126"/>
    </row>
    <row r="536" spans="4:15" s="15" customFormat="1" ht="12" customHeight="1">
      <c r="D536" s="119"/>
      <c r="E536" s="119"/>
      <c r="F536" s="119"/>
      <c r="J536" s="25"/>
      <c r="O536" s="126"/>
    </row>
    <row r="537" spans="4:15" s="15" customFormat="1" ht="12" customHeight="1">
      <c r="D537" s="119"/>
      <c r="E537" s="119"/>
      <c r="F537" s="119"/>
      <c r="J537" s="25"/>
      <c r="O537" s="126"/>
    </row>
    <row r="538" spans="4:15" s="15" customFormat="1" ht="12" customHeight="1">
      <c r="D538" s="119"/>
      <c r="E538" s="119"/>
      <c r="F538" s="119"/>
      <c r="J538" s="25"/>
      <c r="O538" s="126"/>
    </row>
    <row r="539" spans="4:15" s="15" customFormat="1" ht="12" customHeight="1">
      <c r="D539" s="119"/>
      <c r="E539" s="119"/>
      <c r="F539" s="119"/>
      <c r="J539" s="25"/>
      <c r="O539" s="126"/>
    </row>
    <row r="540" spans="4:15" s="15" customFormat="1" ht="12" customHeight="1">
      <c r="D540" s="119"/>
      <c r="E540" s="119"/>
      <c r="F540" s="119"/>
      <c r="J540" s="25"/>
      <c r="O540" s="126"/>
    </row>
    <row r="541" spans="4:15" s="15" customFormat="1" ht="12" customHeight="1">
      <c r="D541" s="119"/>
      <c r="E541" s="119"/>
      <c r="F541" s="119"/>
      <c r="J541" s="25"/>
      <c r="O541" s="126"/>
    </row>
    <row r="542" spans="4:15" s="15" customFormat="1" ht="12" customHeight="1">
      <c r="D542" s="119"/>
      <c r="E542" s="119"/>
      <c r="F542" s="119"/>
      <c r="J542" s="25"/>
      <c r="O542" s="126"/>
    </row>
    <row r="543" spans="4:15" s="15" customFormat="1" ht="12" customHeight="1">
      <c r="D543" s="119"/>
      <c r="E543" s="119"/>
      <c r="F543" s="119"/>
      <c r="J543" s="25"/>
      <c r="O543" s="126"/>
    </row>
    <row r="544" spans="4:15" s="15" customFormat="1" ht="12" customHeight="1">
      <c r="D544" s="119"/>
      <c r="E544" s="119"/>
      <c r="F544" s="119"/>
      <c r="J544" s="25"/>
      <c r="O544" s="126"/>
    </row>
    <row r="545" spans="4:15" s="15" customFormat="1" ht="12" customHeight="1">
      <c r="D545" s="119"/>
      <c r="E545" s="119"/>
      <c r="F545" s="119"/>
      <c r="J545" s="25"/>
      <c r="O545" s="126"/>
    </row>
    <row r="546" spans="4:15" s="15" customFormat="1" ht="12" customHeight="1">
      <c r="D546" s="119"/>
      <c r="E546" s="119"/>
      <c r="F546" s="119"/>
      <c r="J546" s="25"/>
      <c r="O546" s="126"/>
    </row>
    <row r="547" spans="4:15" s="15" customFormat="1" ht="12" customHeight="1">
      <c r="D547" s="119"/>
      <c r="E547" s="119"/>
      <c r="F547" s="119"/>
      <c r="J547" s="25"/>
      <c r="O547" s="126"/>
    </row>
    <row r="548" spans="4:15" s="15" customFormat="1" ht="12" customHeight="1">
      <c r="D548" s="119"/>
      <c r="E548" s="119"/>
      <c r="F548" s="119"/>
      <c r="J548" s="25"/>
      <c r="O548" s="126"/>
    </row>
    <row r="549" spans="4:15" s="15" customFormat="1" ht="12" customHeight="1">
      <c r="D549" s="119"/>
      <c r="E549" s="119"/>
      <c r="F549" s="119"/>
      <c r="J549" s="25"/>
      <c r="O549" s="126"/>
    </row>
    <row r="550" spans="4:15" s="15" customFormat="1" ht="12" customHeight="1">
      <c r="D550" s="119"/>
      <c r="E550" s="119"/>
      <c r="F550" s="119"/>
      <c r="J550" s="25"/>
      <c r="O550" s="126"/>
    </row>
    <row r="551" spans="4:15" s="15" customFormat="1" ht="12" customHeight="1">
      <c r="D551" s="119"/>
      <c r="E551" s="119"/>
      <c r="F551" s="119"/>
      <c r="J551" s="25"/>
      <c r="O551" s="126"/>
    </row>
    <row r="552" spans="4:15" s="15" customFormat="1" ht="12" customHeight="1">
      <c r="D552" s="119"/>
      <c r="E552" s="119"/>
      <c r="F552" s="119"/>
      <c r="J552" s="25"/>
      <c r="O552" s="126"/>
    </row>
    <row r="553" spans="4:15" s="15" customFormat="1" ht="12" customHeight="1">
      <c r="D553" s="119"/>
      <c r="E553" s="119"/>
      <c r="F553" s="119"/>
      <c r="J553" s="25"/>
      <c r="O553" s="126"/>
    </row>
    <row r="554" spans="4:15" s="15" customFormat="1" ht="12" customHeight="1">
      <c r="D554" s="119"/>
      <c r="E554" s="119"/>
      <c r="F554" s="119"/>
      <c r="J554" s="25"/>
      <c r="O554" s="126"/>
    </row>
    <row r="555" spans="4:15" s="15" customFormat="1" ht="12" customHeight="1">
      <c r="D555" s="119"/>
      <c r="E555" s="119"/>
      <c r="F555" s="119"/>
      <c r="J555" s="25"/>
      <c r="O555" s="126"/>
    </row>
    <row r="556" spans="4:15" s="15" customFormat="1" ht="12" customHeight="1">
      <c r="D556" s="119"/>
      <c r="E556" s="119"/>
      <c r="F556" s="119"/>
      <c r="J556" s="25"/>
      <c r="O556" s="126"/>
    </row>
    <row r="557" spans="4:15" s="15" customFormat="1" ht="12" customHeight="1">
      <c r="D557" s="119"/>
      <c r="E557" s="119"/>
      <c r="F557" s="119"/>
      <c r="J557" s="25"/>
      <c r="O557" s="126"/>
    </row>
    <row r="558" spans="4:15" s="15" customFormat="1" ht="12" customHeight="1">
      <c r="D558" s="119"/>
      <c r="E558" s="119"/>
      <c r="F558" s="119"/>
      <c r="J558" s="25"/>
      <c r="O558" s="126"/>
    </row>
    <row r="559" spans="4:15" s="15" customFormat="1" ht="12" customHeight="1">
      <c r="D559" s="119"/>
      <c r="E559" s="119"/>
      <c r="F559" s="119"/>
      <c r="J559" s="25"/>
      <c r="O559" s="126"/>
    </row>
    <row r="560" spans="4:15" s="15" customFormat="1" ht="12" customHeight="1">
      <c r="D560" s="119"/>
      <c r="E560" s="119"/>
      <c r="F560" s="119"/>
      <c r="J560" s="25"/>
      <c r="O560" s="126"/>
    </row>
    <row r="561" spans="4:15" s="15" customFormat="1" ht="12" customHeight="1">
      <c r="D561" s="119"/>
      <c r="E561" s="119"/>
      <c r="F561" s="119"/>
      <c r="J561" s="25"/>
      <c r="O561" s="126"/>
    </row>
    <row r="562" spans="4:15" s="15" customFormat="1" ht="12" customHeight="1">
      <c r="D562" s="119"/>
      <c r="E562" s="119"/>
      <c r="F562" s="119"/>
      <c r="J562" s="25"/>
      <c r="O562" s="126"/>
    </row>
    <row r="563" spans="4:15" s="15" customFormat="1" ht="12" customHeight="1">
      <c r="D563" s="119"/>
      <c r="E563" s="119"/>
      <c r="F563" s="119"/>
      <c r="J563" s="25"/>
      <c r="O563" s="126"/>
    </row>
    <row r="564" spans="4:15" s="15" customFormat="1" ht="12" customHeight="1">
      <c r="D564" s="119"/>
      <c r="E564" s="119"/>
      <c r="F564" s="119"/>
      <c r="J564" s="25"/>
      <c r="O564" s="126"/>
    </row>
    <row r="565" spans="4:15" s="15" customFormat="1" ht="12" customHeight="1">
      <c r="D565" s="119"/>
      <c r="E565" s="119"/>
      <c r="F565" s="119"/>
      <c r="J565" s="25"/>
      <c r="O565" s="126"/>
    </row>
    <row r="566" spans="4:15" s="15" customFormat="1" ht="12" customHeight="1">
      <c r="D566" s="119"/>
      <c r="E566" s="119"/>
      <c r="F566" s="119"/>
      <c r="J566" s="25"/>
      <c r="O566" s="126"/>
    </row>
    <row r="567" spans="4:15" s="15" customFormat="1" ht="12" customHeight="1">
      <c r="D567" s="119"/>
      <c r="E567" s="119"/>
      <c r="F567" s="119"/>
      <c r="J567" s="25"/>
      <c r="O567" s="126"/>
    </row>
    <row r="568" spans="4:15" s="15" customFormat="1" ht="12" customHeight="1">
      <c r="D568" s="119"/>
      <c r="E568" s="119"/>
      <c r="F568" s="119"/>
      <c r="J568" s="25"/>
      <c r="O568" s="126"/>
    </row>
    <row r="569" spans="4:15" s="15" customFormat="1" ht="12" customHeight="1">
      <c r="D569" s="119"/>
      <c r="E569" s="119"/>
      <c r="F569" s="119"/>
      <c r="J569" s="25"/>
      <c r="O569" s="126"/>
    </row>
    <row r="570" spans="4:15" s="15" customFormat="1" ht="12" customHeight="1">
      <c r="D570" s="119"/>
      <c r="E570" s="119"/>
      <c r="F570" s="119"/>
      <c r="J570" s="25"/>
      <c r="O570" s="126"/>
    </row>
    <row r="571" spans="4:15" s="15" customFormat="1" ht="12" customHeight="1">
      <c r="D571" s="119"/>
      <c r="E571" s="119"/>
      <c r="F571" s="119"/>
      <c r="J571" s="25"/>
      <c r="O571" s="126"/>
    </row>
    <row r="572" spans="4:15" s="15" customFormat="1" ht="12" customHeight="1">
      <c r="D572" s="119"/>
      <c r="E572" s="119"/>
      <c r="F572" s="119"/>
      <c r="J572" s="25"/>
      <c r="O572" s="126"/>
    </row>
    <row r="573" spans="4:15" s="15" customFormat="1" ht="12" customHeight="1">
      <c r="D573" s="119"/>
      <c r="E573" s="119"/>
      <c r="F573" s="119"/>
      <c r="J573" s="25"/>
      <c r="O573" s="126"/>
    </row>
    <row r="574" spans="4:15" s="15" customFormat="1" ht="12" customHeight="1">
      <c r="D574" s="119"/>
      <c r="E574" s="119"/>
      <c r="F574" s="119"/>
      <c r="J574" s="25"/>
      <c r="O574" s="126"/>
    </row>
    <row r="575" spans="4:15" s="15" customFormat="1" ht="12" customHeight="1">
      <c r="D575" s="119"/>
      <c r="E575" s="119"/>
      <c r="F575" s="119"/>
      <c r="J575" s="25"/>
      <c r="O575" s="126"/>
    </row>
    <row r="576" spans="4:15" s="15" customFormat="1" ht="12" customHeight="1">
      <c r="D576" s="119"/>
      <c r="E576" s="119"/>
      <c r="F576" s="119"/>
      <c r="J576" s="25"/>
      <c r="O576" s="126"/>
    </row>
    <row r="577" spans="4:15" s="15" customFormat="1" ht="12" customHeight="1">
      <c r="D577" s="119"/>
      <c r="E577" s="119"/>
      <c r="F577" s="119"/>
      <c r="J577" s="25"/>
      <c r="O577" s="126"/>
    </row>
    <row r="578" spans="4:15" s="15" customFormat="1" ht="12" customHeight="1">
      <c r="D578" s="119"/>
      <c r="E578" s="119"/>
      <c r="F578" s="119"/>
      <c r="J578" s="25"/>
      <c r="O578" s="126"/>
    </row>
    <row r="579" spans="4:15" s="15" customFormat="1" ht="12" customHeight="1">
      <c r="D579" s="119"/>
      <c r="E579" s="119"/>
      <c r="F579" s="119"/>
      <c r="J579" s="25"/>
      <c r="O579" s="126"/>
    </row>
    <row r="580" spans="4:15" s="15" customFormat="1" ht="12" customHeight="1">
      <c r="D580" s="119"/>
      <c r="E580" s="119"/>
      <c r="F580" s="119"/>
      <c r="J580" s="25"/>
      <c r="O580" s="126"/>
    </row>
    <row r="581" spans="4:15" s="15" customFormat="1" ht="12" customHeight="1">
      <c r="D581" s="119"/>
      <c r="E581" s="119"/>
      <c r="F581" s="119"/>
      <c r="J581" s="25"/>
      <c r="O581" s="126"/>
    </row>
    <row r="582" spans="4:15" s="15" customFormat="1" ht="12" customHeight="1">
      <c r="D582" s="119"/>
      <c r="E582" s="119"/>
      <c r="F582" s="119"/>
      <c r="J582" s="25"/>
      <c r="O582" s="126"/>
    </row>
    <row r="583" spans="4:15" s="15" customFormat="1" ht="12" customHeight="1">
      <c r="D583" s="119"/>
      <c r="E583" s="119"/>
      <c r="F583" s="119"/>
      <c r="J583" s="25"/>
      <c r="O583" s="126"/>
    </row>
    <row r="584" spans="4:15" s="15" customFormat="1" ht="12" customHeight="1">
      <c r="D584" s="119"/>
      <c r="E584" s="119"/>
      <c r="F584" s="119"/>
      <c r="J584" s="25"/>
      <c r="O584" s="126"/>
    </row>
    <row r="585" spans="4:15" s="15" customFormat="1" ht="12" customHeight="1">
      <c r="D585" s="119"/>
      <c r="E585" s="119"/>
      <c r="F585" s="119"/>
      <c r="J585" s="25"/>
      <c r="O585" s="126"/>
    </row>
    <row r="586" spans="4:15" s="15" customFormat="1" ht="12" customHeight="1">
      <c r="D586" s="119"/>
      <c r="E586" s="119"/>
      <c r="F586" s="119"/>
      <c r="J586" s="25"/>
      <c r="O586" s="126"/>
    </row>
    <row r="587" spans="4:15" s="15" customFormat="1" ht="12" customHeight="1">
      <c r="D587" s="119"/>
      <c r="E587" s="119"/>
      <c r="F587" s="119"/>
      <c r="J587" s="25"/>
      <c r="O587" s="126"/>
    </row>
    <row r="588" spans="4:15" s="15" customFormat="1" ht="12" customHeight="1">
      <c r="D588" s="119"/>
      <c r="E588" s="119"/>
      <c r="F588" s="119"/>
      <c r="J588" s="25"/>
      <c r="O588" s="126"/>
    </row>
    <row r="589" spans="4:15" s="15" customFormat="1" ht="12" customHeight="1">
      <c r="D589" s="119"/>
      <c r="E589" s="119"/>
      <c r="F589" s="119"/>
      <c r="J589" s="25"/>
      <c r="O589" s="126"/>
    </row>
    <row r="590" spans="4:15" s="15" customFormat="1" ht="12" customHeight="1">
      <c r="D590" s="119"/>
      <c r="E590" s="119"/>
      <c r="F590" s="119"/>
      <c r="J590" s="25"/>
      <c r="O590" s="126"/>
    </row>
    <row r="591" spans="4:15" s="15" customFormat="1" ht="12" customHeight="1">
      <c r="D591" s="119"/>
      <c r="E591" s="119"/>
      <c r="F591" s="119"/>
      <c r="J591" s="25"/>
      <c r="O591" s="126"/>
    </row>
    <row r="592" spans="4:15" s="15" customFormat="1" ht="12" customHeight="1">
      <c r="D592" s="119"/>
      <c r="E592" s="119"/>
      <c r="F592" s="119"/>
      <c r="J592" s="25"/>
      <c r="O592" s="126"/>
    </row>
    <row r="593" spans="4:15" s="15" customFormat="1" ht="12" customHeight="1">
      <c r="D593" s="119"/>
      <c r="E593" s="119"/>
      <c r="F593" s="119"/>
      <c r="J593" s="25"/>
      <c r="O593" s="126"/>
    </row>
    <row r="594" spans="4:15" s="15" customFormat="1" ht="12" customHeight="1">
      <c r="D594" s="119"/>
      <c r="E594" s="119"/>
      <c r="F594" s="119"/>
      <c r="J594" s="25"/>
      <c r="O594" s="126"/>
    </row>
    <row r="595" spans="4:15" s="15" customFormat="1" ht="12" customHeight="1">
      <c r="D595" s="119"/>
      <c r="E595" s="119"/>
      <c r="F595" s="119"/>
      <c r="J595" s="25"/>
      <c r="O595" s="126"/>
    </row>
    <row r="596" spans="4:15" s="15" customFormat="1" ht="12" customHeight="1">
      <c r="D596" s="119"/>
      <c r="E596" s="119"/>
      <c r="F596" s="119"/>
      <c r="J596" s="25"/>
      <c r="O596" s="126"/>
    </row>
    <row r="597" spans="4:15" s="15" customFormat="1" ht="12" customHeight="1">
      <c r="D597" s="119"/>
      <c r="E597" s="119"/>
      <c r="F597" s="119"/>
      <c r="J597" s="25"/>
      <c r="O597" s="126"/>
    </row>
    <row r="598" spans="4:15" s="15" customFormat="1" ht="12" customHeight="1">
      <c r="D598" s="119"/>
      <c r="E598" s="119"/>
      <c r="F598" s="119"/>
      <c r="J598" s="25"/>
      <c r="O598" s="126"/>
    </row>
    <row r="599" spans="4:15" s="15" customFormat="1" ht="12" customHeight="1">
      <c r="D599" s="119"/>
      <c r="E599" s="119"/>
      <c r="F599" s="119"/>
      <c r="J599" s="25"/>
      <c r="O599" s="126"/>
    </row>
    <row r="600" spans="4:15" s="15" customFormat="1" ht="12" customHeight="1">
      <c r="D600" s="119"/>
      <c r="E600" s="119"/>
      <c r="F600" s="119"/>
      <c r="J600" s="25"/>
      <c r="O600" s="126"/>
    </row>
    <row r="601" spans="4:15" s="15" customFormat="1" ht="12" customHeight="1">
      <c r="D601" s="119"/>
      <c r="E601" s="119"/>
      <c r="F601" s="119"/>
      <c r="J601" s="25"/>
      <c r="O601" s="126"/>
    </row>
    <row r="602" spans="4:15" s="15" customFormat="1" ht="12" customHeight="1">
      <c r="D602" s="119"/>
      <c r="E602" s="119"/>
      <c r="F602" s="119"/>
      <c r="J602" s="25"/>
      <c r="O602" s="126"/>
    </row>
    <row r="603" spans="4:15" s="15" customFormat="1" ht="12" customHeight="1">
      <c r="D603" s="119"/>
      <c r="E603" s="119"/>
      <c r="F603" s="119"/>
      <c r="J603" s="25"/>
      <c r="O603" s="126"/>
    </row>
    <row r="604" spans="4:15" s="15" customFormat="1" ht="12" customHeight="1">
      <c r="D604" s="119"/>
      <c r="E604" s="119"/>
      <c r="F604" s="119"/>
      <c r="J604" s="25"/>
      <c r="O604" s="126"/>
    </row>
    <row r="605" spans="4:15" s="15" customFormat="1" ht="12" customHeight="1">
      <c r="D605" s="119"/>
      <c r="E605" s="119"/>
      <c r="F605" s="119"/>
      <c r="J605" s="25"/>
      <c r="O605" s="126"/>
    </row>
    <row r="606" spans="4:15" s="15" customFormat="1" ht="12" customHeight="1">
      <c r="D606" s="119"/>
      <c r="E606" s="119"/>
      <c r="F606" s="119"/>
      <c r="J606" s="25"/>
      <c r="O606" s="126"/>
    </row>
    <row r="607" spans="4:15" s="15" customFormat="1" ht="12" customHeight="1">
      <c r="D607" s="119"/>
      <c r="E607" s="119"/>
      <c r="F607" s="119"/>
      <c r="J607" s="25"/>
      <c r="O607" s="126"/>
    </row>
    <row r="608" spans="4:15" s="15" customFormat="1" ht="12" customHeight="1">
      <c r="D608" s="119"/>
      <c r="E608" s="119"/>
      <c r="F608" s="119"/>
      <c r="J608" s="25"/>
      <c r="O608" s="126"/>
    </row>
    <row r="609" spans="4:15" s="15" customFormat="1" ht="12" customHeight="1">
      <c r="D609" s="119"/>
      <c r="E609" s="119"/>
      <c r="F609" s="119"/>
      <c r="J609" s="25"/>
      <c r="O609" s="126"/>
    </row>
    <row r="610" spans="4:15" s="15" customFormat="1" ht="12" customHeight="1">
      <c r="D610" s="119"/>
      <c r="E610" s="119"/>
      <c r="F610" s="119"/>
      <c r="J610" s="25"/>
      <c r="O610" s="126"/>
    </row>
    <row r="611" spans="4:15" s="15" customFormat="1" ht="12" customHeight="1">
      <c r="D611" s="119"/>
      <c r="E611" s="119"/>
      <c r="F611" s="119"/>
      <c r="J611" s="25"/>
      <c r="O611" s="126"/>
    </row>
    <row r="612" spans="4:15" s="15" customFormat="1" ht="12" customHeight="1">
      <c r="D612" s="119"/>
      <c r="E612" s="119"/>
      <c r="F612" s="119"/>
      <c r="J612" s="25"/>
      <c r="O612" s="126"/>
    </row>
    <row r="613" spans="4:15" s="15" customFormat="1" ht="12" customHeight="1">
      <c r="D613" s="119"/>
      <c r="E613" s="119"/>
      <c r="F613" s="119"/>
      <c r="J613" s="25"/>
      <c r="O613" s="126"/>
    </row>
    <row r="614" spans="4:15" s="15" customFormat="1" ht="12" customHeight="1">
      <c r="D614" s="119"/>
      <c r="E614" s="119"/>
      <c r="F614" s="119"/>
      <c r="J614" s="25"/>
      <c r="O614" s="126"/>
    </row>
    <row r="615" spans="4:15" s="15" customFormat="1" ht="12" customHeight="1">
      <c r="D615" s="119"/>
      <c r="E615" s="119"/>
      <c r="F615" s="119"/>
      <c r="J615" s="25"/>
      <c r="O615" s="126"/>
    </row>
    <row r="616" spans="4:15" s="15" customFormat="1" ht="12" customHeight="1">
      <c r="D616" s="119"/>
      <c r="E616" s="119"/>
      <c r="F616" s="119"/>
      <c r="J616" s="25"/>
      <c r="O616" s="126"/>
    </row>
    <row r="617" spans="4:15" s="15" customFormat="1" ht="12" customHeight="1">
      <c r="D617" s="119"/>
      <c r="E617" s="119"/>
      <c r="F617" s="119"/>
      <c r="J617" s="25"/>
      <c r="O617" s="126"/>
    </row>
    <row r="618" spans="4:15" s="15" customFormat="1" ht="12" customHeight="1">
      <c r="D618" s="119"/>
      <c r="E618" s="119"/>
      <c r="F618" s="119"/>
      <c r="J618" s="25"/>
      <c r="O618" s="126"/>
    </row>
    <row r="619" spans="4:15" s="15" customFormat="1" ht="12" customHeight="1">
      <c r="D619" s="119"/>
      <c r="E619" s="119"/>
      <c r="F619" s="119"/>
      <c r="J619" s="25"/>
      <c r="O619" s="126"/>
    </row>
    <row r="620" spans="4:15" s="15" customFormat="1" ht="12" customHeight="1">
      <c r="D620" s="119"/>
      <c r="E620" s="119"/>
      <c r="F620" s="119"/>
      <c r="J620" s="25"/>
      <c r="O620" s="126"/>
    </row>
    <row r="621" spans="4:15" s="15" customFormat="1" ht="12" customHeight="1">
      <c r="D621" s="119"/>
      <c r="E621" s="119"/>
      <c r="F621" s="119"/>
      <c r="J621" s="25"/>
      <c r="O621" s="126"/>
    </row>
    <row r="622" spans="4:15" s="15" customFormat="1" ht="12" customHeight="1">
      <c r="D622" s="119"/>
      <c r="E622" s="119"/>
      <c r="F622" s="119"/>
      <c r="J622" s="25"/>
      <c r="O622" s="126"/>
    </row>
    <row r="623" spans="4:15" s="15" customFormat="1" ht="12" customHeight="1">
      <c r="D623" s="119"/>
      <c r="E623" s="119"/>
      <c r="F623" s="119"/>
      <c r="J623" s="25"/>
      <c r="O623" s="126"/>
    </row>
    <row r="624" spans="4:15" s="15" customFormat="1" ht="12" customHeight="1">
      <c r="D624" s="119"/>
      <c r="E624" s="119"/>
      <c r="F624" s="119"/>
      <c r="J624" s="25"/>
      <c r="O624" s="126"/>
    </row>
    <row r="625" spans="4:15" s="15" customFormat="1" ht="12" customHeight="1">
      <c r="D625" s="119"/>
      <c r="E625" s="119"/>
      <c r="F625" s="119"/>
      <c r="J625" s="25"/>
      <c r="O625" s="126"/>
    </row>
    <row r="626" spans="4:15" s="15" customFormat="1" ht="12" customHeight="1">
      <c r="D626" s="119"/>
      <c r="E626" s="119"/>
      <c r="F626" s="119"/>
      <c r="J626" s="25"/>
      <c r="O626" s="126"/>
    </row>
    <row r="627" spans="4:15" s="15" customFormat="1" ht="12" customHeight="1">
      <c r="D627" s="119"/>
      <c r="E627" s="119"/>
      <c r="F627" s="119"/>
      <c r="J627" s="25"/>
      <c r="O627" s="126"/>
    </row>
    <row r="628" spans="4:15" s="15" customFormat="1" ht="12" customHeight="1">
      <c r="D628" s="119"/>
      <c r="E628" s="119"/>
      <c r="F628" s="119"/>
      <c r="J628" s="25"/>
      <c r="O628" s="126"/>
    </row>
    <row r="629" spans="4:15" s="15" customFormat="1" ht="12" customHeight="1">
      <c r="D629" s="119"/>
      <c r="E629" s="119"/>
      <c r="F629" s="119"/>
      <c r="J629" s="25"/>
      <c r="O629" s="126"/>
    </row>
    <row r="630" spans="4:15" s="15" customFormat="1" ht="12" customHeight="1">
      <c r="D630" s="119"/>
      <c r="E630" s="119"/>
      <c r="F630" s="119"/>
      <c r="J630" s="25"/>
      <c r="O630" s="126"/>
    </row>
    <row r="631" spans="4:15" s="15" customFormat="1" ht="12" customHeight="1">
      <c r="D631" s="119"/>
      <c r="E631" s="119"/>
      <c r="F631" s="119"/>
      <c r="J631" s="25"/>
      <c r="O631" s="126"/>
    </row>
    <row r="632" spans="4:15" s="15" customFormat="1" ht="12" customHeight="1">
      <c r="D632" s="119"/>
      <c r="E632" s="119"/>
      <c r="F632" s="119"/>
      <c r="J632" s="25"/>
      <c r="O632" s="126"/>
    </row>
    <row r="633" spans="4:15" s="15" customFormat="1" ht="12" customHeight="1">
      <c r="D633" s="119"/>
      <c r="E633" s="119"/>
      <c r="F633" s="119"/>
      <c r="J633" s="25"/>
      <c r="O633" s="126"/>
    </row>
    <row r="634" spans="4:15" s="15" customFormat="1" ht="12" customHeight="1">
      <c r="D634" s="119"/>
      <c r="E634" s="119"/>
      <c r="F634" s="119"/>
      <c r="J634" s="25"/>
      <c r="O634" s="126"/>
    </row>
    <row r="635" spans="4:15" s="15" customFormat="1" ht="12" customHeight="1">
      <c r="D635" s="119"/>
      <c r="E635" s="119"/>
      <c r="F635" s="119"/>
      <c r="J635" s="25"/>
      <c r="O635" s="126"/>
    </row>
    <row r="636" spans="4:15" s="15" customFormat="1" ht="12" customHeight="1">
      <c r="D636" s="119"/>
      <c r="E636" s="119"/>
      <c r="F636" s="119"/>
      <c r="J636" s="25"/>
      <c r="O636" s="126"/>
    </row>
    <row r="637" spans="4:15" s="15" customFormat="1" ht="12" customHeight="1">
      <c r="D637" s="119"/>
      <c r="E637" s="119"/>
      <c r="F637" s="119"/>
      <c r="J637" s="25"/>
      <c r="O637" s="126"/>
    </row>
    <row r="638" spans="4:15" s="15" customFormat="1" ht="12" customHeight="1">
      <c r="D638" s="119"/>
      <c r="E638" s="119"/>
      <c r="F638" s="119"/>
      <c r="J638" s="25"/>
      <c r="O638" s="126"/>
    </row>
    <row r="639" spans="4:15" s="15" customFormat="1" ht="12" customHeight="1">
      <c r="D639" s="119"/>
      <c r="E639" s="119"/>
      <c r="F639" s="119"/>
      <c r="J639" s="25"/>
      <c r="O639" s="126"/>
    </row>
    <row r="640" spans="4:15" s="15" customFormat="1" ht="12" customHeight="1">
      <c r="D640" s="119"/>
      <c r="E640" s="119"/>
      <c r="F640" s="119"/>
      <c r="J640" s="25"/>
      <c r="O640" s="126"/>
    </row>
    <row r="641" spans="4:15" s="15" customFormat="1" ht="12" customHeight="1">
      <c r="D641" s="119"/>
      <c r="E641" s="119"/>
      <c r="F641" s="119"/>
      <c r="J641" s="25"/>
      <c r="O641" s="126"/>
    </row>
    <row r="642" spans="4:15" s="15" customFormat="1" ht="12" customHeight="1">
      <c r="D642" s="119"/>
      <c r="E642" s="119"/>
      <c r="F642" s="119"/>
      <c r="J642" s="25"/>
      <c r="O642" s="126"/>
    </row>
    <row r="643" spans="4:15" s="15" customFormat="1" ht="12" customHeight="1">
      <c r="D643" s="119"/>
      <c r="E643" s="119"/>
      <c r="F643" s="119"/>
      <c r="J643" s="25"/>
      <c r="O643" s="126"/>
    </row>
    <row r="644" spans="4:15" s="15" customFormat="1" ht="12" customHeight="1">
      <c r="D644" s="119"/>
      <c r="E644" s="119"/>
      <c r="F644" s="119"/>
      <c r="J644" s="25"/>
      <c r="O644" s="126"/>
    </row>
    <row r="645" spans="4:15" s="15" customFormat="1" ht="12" customHeight="1">
      <c r="D645" s="119"/>
      <c r="E645" s="119"/>
      <c r="F645" s="119"/>
      <c r="J645" s="25"/>
      <c r="O645" s="126"/>
    </row>
    <row r="646" spans="4:15" s="15" customFormat="1" ht="12" customHeight="1">
      <c r="D646" s="119"/>
      <c r="E646" s="119"/>
      <c r="F646" s="119"/>
      <c r="J646" s="25"/>
      <c r="O646" s="126"/>
    </row>
    <row r="647" spans="4:15" s="15" customFormat="1" ht="12" customHeight="1">
      <c r="D647" s="119"/>
      <c r="E647" s="119"/>
      <c r="F647" s="119"/>
      <c r="J647" s="25"/>
      <c r="O647" s="126"/>
    </row>
    <row r="648" spans="4:15" s="15" customFormat="1" ht="12" customHeight="1">
      <c r="D648" s="119"/>
      <c r="E648" s="119"/>
      <c r="F648" s="119"/>
      <c r="J648" s="25"/>
      <c r="O648" s="126"/>
    </row>
    <row r="649" spans="4:15" s="15" customFormat="1" ht="12" customHeight="1">
      <c r="D649" s="119"/>
      <c r="E649" s="119"/>
      <c r="F649" s="119"/>
      <c r="J649" s="25"/>
      <c r="O649" s="126"/>
    </row>
    <row r="650" spans="4:15" s="15" customFormat="1" ht="12" customHeight="1">
      <c r="D650" s="119"/>
      <c r="E650" s="119"/>
      <c r="F650" s="119"/>
      <c r="J650" s="25"/>
      <c r="O650" s="126"/>
    </row>
    <row r="651" spans="4:15" s="15" customFormat="1" ht="12" customHeight="1">
      <c r="D651" s="119"/>
      <c r="E651" s="119"/>
      <c r="F651" s="119"/>
      <c r="J651" s="25"/>
      <c r="O651" s="126"/>
    </row>
    <row r="652" spans="4:15" s="15" customFormat="1" ht="12" customHeight="1">
      <c r="D652" s="119"/>
      <c r="E652" s="119"/>
      <c r="F652" s="119"/>
      <c r="J652" s="25"/>
      <c r="O652" s="126"/>
    </row>
    <row r="653" spans="4:15" s="15" customFormat="1" ht="12" customHeight="1">
      <c r="D653" s="119"/>
      <c r="E653" s="119"/>
      <c r="F653" s="119"/>
      <c r="J653" s="25"/>
      <c r="O653" s="126"/>
    </row>
    <row r="654" spans="4:15" s="15" customFormat="1" ht="12" customHeight="1">
      <c r="D654" s="119"/>
      <c r="E654" s="119"/>
      <c r="F654" s="119"/>
      <c r="J654" s="25"/>
      <c r="O654" s="126"/>
    </row>
    <row r="655" spans="4:15" s="15" customFormat="1" ht="12" customHeight="1">
      <c r="D655" s="119"/>
      <c r="E655" s="119"/>
      <c r="F655" s="119"/>
      <c r="J655" s="25"/>
      <c r="O655" s="126"/>
    </row>
    <row r="656" spans="4:15" s="15" customFormat="1" ht="12" customHeight="1">
      <c r="D656" s="119"/>
      <c r="E656" s="119"/>
      <c r="F656" s="119"/>
      <c r="J656" s="25"/>
      <c r="O656" s="126"/>
    </row>
    <row r="657" spans="4:15" s="15" customFormat="1" ht="12" customHeight="1">
      <c r="D657" s="119"/>
      <c r="E657" s="119"/>
      <c r="F657" s="119"/>
      <c r="J657" s="25"/>
      <c r="O657" s="126"/>
    </row>
    <row r="658" spans="4:15" s="15" customFormat="1" ht="12" customHeight="1">
      <c r="D658" s="119"/>
      <c r="E658" s="119"/>
      <c r="F658" s="119"/>
      <c r="J658" s="25"/>
      <c r="O658" s="126"/>
    </row>
    <row r="659" spans="4:15" s="15" customFormat="1" ht="12" customHeight="1">
      <c r="D659" s="119"/>
      <c r="E659" s="119"/>
      <c r="F659" s="119"/>
      <c r="J659" s="25"/>
      <c r="O659" s="126"/>
    </row>
    <row r="660" spans="4:15" s="15" customFormat="1" ht="12" customHeight="1">
      <c r="D660" s="119"/>
      <c r="E660" s="119"/>
      <c r="F660" s="119"/>
      <c r="J660" s="25"/>
      <c r="O660" s="126"/>
    </row>
    <row r="661" spans="4:15" s="15" customFormat="1" ht="12" customHeight="1">
      <c r="D661" s="119"/>
      <c r="E661" s="119"/>
      <c r="F661" s="119"/>
      <c r="J661" s="25"/>
      <c r="O661" s="126"/>
    </row>
    <row r="662" spans="4:15" s="15" customFormat="1" ht="12" customHeight="1">
      <c r="D662" s="119"/>
      <c r="E662" s="119"/>
      <c r="F662" s="119"/>
      <c r="J662" s="25"/>
      <c r="O662" s="126"/>
    </row>
    <row r="663" spans="4:15" s="15" customFormat="1" ht="12" customHeight="1">
      <c r="D663" s="119"/>
      <c r="E663" s="119"/>
      <c r="F663" s="119"/>
      <c r="J663" s="25"/>
      <c r="O663" s="126"/>
    </row>
    <row r="664" spans="4:15" s="15" customFormat="1" ht="12" customHeight="1">
      <c r="D664" s="119"/>
      <c r="E664" s="119"/>
      <c r="F664" s="119"/>
      <c r="J664" s="25"/>
      <c r="O664" s="126"/>
    </row>
    <row r="665" spans="4:15" s="15" customFormat="1" ht="12" customHeight="1">
      <c r="D665" s="119"/>
      <c r="E665" s="119"/>
      <c r="F665" s="119"/>
      <c r="J665" s="25"/>
      <c r="O665" s="126"/>
    </row>
    <row r="666" spans="4:15" s="15" customFormat="1" ht="12" customHeight="1">
      <c r="D666" s="119"/>
      <c r="E666" s="119"/>
      <c r="F666" s="119"/>
      <c r="J666" s="25"/>
      <c r="O666" s="126"/>
    </row>
    <row r="667" spans="4:15" s="15" customFormat="1" ht="12" customHeight="1">
      <c r="D667" s="119"/>
      <c r="E667" s="119"/>
      <c r="F667" s="119"/>
      <c r="J667" s="25"/>
      <c r="O667" s="126"/>
    </row>
    <row r="668" spans="4:15" s="15" customFormat="1" ht="12" customHeight="1">
      <c r="D668" s="119"/>
      <c r="E668" s="119"/>
      <c r="F668" s="119"/>
      <c r="J668" s="25"/>
      <c r="O668" s="126"/>
    </row>
    <row r="669" spans="4:15" s="15" customFormat="1" ht="12" customHeight="1">
      <c r="D669" s="119"/>
      <c r="E669" s="119"/>
      <c r="F669" s="119"/>
      <c r="J669" s="25"/>
      <c r="O669" s="126"/>
    </row>
    <row r="670" spans="4:15" s="15" customFormat="1" ht="12" customHeight="1">
      <c r="D670" s="119"/>
      <c r="E670" s="119"/>
      <c r="F670" s="119"/>
      <c r="J670" s="25"/>
      <c r="O670" s="126"/>
    </row>
    <row r="671" spans="4:15" s="15" customFormat="1" ht="12" customHeight="1">
      <c r="D671" s="119"/>
      <c r="E671" s="119"/>
      <c r="F671" s="119"/>
      <c r="J671" s="25"/>
      <c r="O671" s="126"/>
    </row>
    <row r="672" spans="4:15" s="15" customFormat="1" ht="12" customHeight="1">
      <c r="D672" s="119"/>
      <c r="E672" s="119"/>
      <c r="F672" s="119"/>
      <c r="J672" s="25"/>
      <c r="O672" s="126"/>
    </row>
    <row r="673" spans="4:15" s="15" customFormat="1" ht="12" customHeight="1">
      <c r="D673" s="119"/>
      <c r="E673" s="119"/>
      <c r="F673" s="119"/>
      <c r="J673" s="25"/>
      <c r="O673" s="126"/>
    </row>
    <row r="674" spans="4:15" s="15" customFormat="1" ht="12" customHeight="1">
      <c r="D674" s="119"/>
      <c r="E674" s="119"/>
      <c r="F674" s="119"/>
      <c r="J674" s="25"/>
      <c r="O674" s="126"/>
    </row>
    <row r="675" spans="4:15" s="15" customFormat="1" ht="12" customHeight="1">
      <c r="D675" s="119"/>
      <c r="E675" s="119"/>
      <c r="F675" s="119"/>
      <c r="J675" s="25"/>
      <c r="O675" s="126"/>
    </row>
    <row r="676" spans="4:15" s="15" customFormat="1" ht="12" customHeight="1">
      <c r="D676" s="119"/>
      <c r="E676" s="119"/>
      <c r="F676" s="119"/>
      <c r="J676" s="25"/>
      <c r="O676" s="126"/>
    </row>
    <row r="677" spans="4:15" s="15" customFormat="1" ht="12" customHeight="1">
      <c r="D677" s="119"/>
      <c r="E677" s="119"/>
      <c r="F677" s="119"/>
      <c r="J677" s="25"/>
      <c r="O677" s="126"/>
    </row>
    <row r="678" spans="4:15" s="15" customFormat="1" ht="12" customHeight="1">
      <c r="D678" s="119"/>
      <c r="E678" s="119"/>
      <c r="F678" s="119"/>
      <c r="J678" s="25"/>
      <c r="O678" s="126"/>
    </row>
    <row r="679" spans="4:15" s="15" customFormat="1" ht="12" customHeight="1">
      <c r="D679" s="119"/>
      <c r="E679" s="119"/>
      <c r="F679" s="119"/>
      <c r="J679" s="25"/>
      <c r="O679" s="126"/>
    </row>
    <row r="680" spans="4:15" s="15" customFormat="1" ht="12" customHeight="1">
      <c r="D680" s="119"/>
      <c r="E680" s="119"/>
      <c r="F680" s="119"/>
      <c r="J680" s="25"/>
      <c r="O680" s="126"/>
    </row>
    <row r="681" spans="4:15" s="15" customFormat="1" ht="12" customHeight="1">
      <c r="D681" s="119"/>
      <c r="E681" s="119"/>
      <c r="F681" s="119"/>
      <c r="J681" s="25"/>
      <c r="O681" s="126"/>
    </row>
    <row r="682" spans="4:15" s="15" customFormat="1" ht="12" customHeight="1">
      <c r="D682" s="119"/>
      <c r="E682" s="119"/>
      <c r="F682" s="119"/>
      <c r="J682" s="25"/>
      <c r="O682" s="126"/>
    </row>
    <row r="683" spans="4:15" s="15" customFormat="1" ht="12" customHeight="1">
      <c r="D683" s="119"/>
      <c r="E683" s="119"/>
      <c r="F683" s="119"/>
      <c r="J683" s="25"/>
      <c r="O683" s="126"/>
    </row>
    <row r="684" spans="4:15" s="15" customFormat="1" ht="12" customHeight="1">
      <c r="D684" s="119"/>
      <c r="E684" s="119"/>
      <c r="F684" s="119"/>
      <c r="J684" s="25"/>
      <c r="O684" s="126"/>
    </row>
    <row r="685" spans="4:15" s="15" customFormat="1" ht="12" customHeight="1">
      <c r="D685" s="119"/>
      <c r="E685" s="119"/>
      <c r="F685" s="119"/>
      <c r="J685" s="25"/>
      <c r="O685" s="126"/>
    </row>
    <row r="686" spans="4:15" s="15" customFormat="1" ht="12" customHeight="1">
      <c r="D686" s="119"/>
      <c r="E686" s="119"/>
      <c r="F686" s="119"/>
      <c r="J686" s="25"/>
      <c r="O686" s="126"/>
    </row>
    <row r="687" spans="4:15" s="15" customFormat="1" ht="12" customHeight="1">
      <c r="D687" s="119"/>
      <c r="E687" s="119"/>
      <c r="F687" s="119"/>
      <c r="J687" s="25"/>
      <c r="O687" s="126"/>
    </row>
    <row r="688" spans="4:15" s="15" customFormat="1" ht="12" customHeight="1">
      <c r="D688" s="119"/>
      <c r="E688" s="119"/>
      <c r="F688" s="119"/>
      <c r="J688" s="25"/>
      <c r="O688" s="126"/>
    </row>
    <row r="689" spans="4:15" s="15" customFormat="1" ht="12" customHeight="1">
      <c r="D689" s="119"/>
      <c r="E689" s="119"/>
      <c r="F689" s="119"/>
      <c r="J689" s="25"/>
      <c r="O689" s="126"/>
    </row>
    <row r="690" spans="4:15" s="15" customFormat="1" ht="12" customHeight="1">
      <c r="D690" s="119"/>
      <c r="E690" s="119"/>
      <c r="F690" s="119"/>
      <c r="J690" s="25"/>
      <c r="O690" s="126"/>
    </row>
    <row r="691" spans="4:15" s="15" customFormat="1" ht="12" customHeight="1">
      <c r="D691" s="119"/>
      <c r="E691" s="119"/>
      <c r="F691" s="119"/>
      <c r="J691" s="25"/>
      <c r="O691" s="126"/>
    </row>
    <row r="692" spans="4:15" s="15" customFormat="1" ht="12" customHeight="1">
      <c r="D692" s="119"/>
      <c r="E692" s="119"/>
      <c r="F692" s="119"/>
      <c r="J692" s="25"/>
      <c r="O692" s="126"/>
    </row>
    <row r="693" spans="4:15" s="15" customFormat="1" ht="12" customHeight="1">
      <c r="D693" s="119"/>
      <c r="E693" s="119"/>
      <c r="F693" s="119"/>
      <c r="J693" s="25"/>
      <c r="O693" s="126"/>
    </row>
    <row r="694" spans="4:15" s="15" customFormat="1" ht="12" customHeight="1">
      <c r="D694" s="119"/>
      <c r="E694" s="119"/>
      <c r="F694" s="119"/>
      <c r="J694" s="25"/>
      <c r="O694" s="126"/>
    </row>
    <row r="695" spans="4:15" s="15" customFormat="1" ht="12" customHeight="1">
      <c r="D695" s="119"/>
      <c r="E695" s="119"/>
      <c r="F695" s="119"/>
      <c r="J695" s="25"/>
      <c r="O695" s="126"/>
    </row>
    <row r="696" spans="4:15" s="15" customFormat="1" ht="12" customHeight="1">
      <c r="D696" s="119"/>
      <c r="E696" s="119"/>
      <c r="F696" s="119"/>
      <c r="J696" s="25"/>
      <c r="O696" s="126"/>
    </row>
    <row r="697" spans="4:15" s="15" customFormat="1" ht="12" customHeight="1">
      <c r="D697" s="119"/>
      <c r="E697" s="119"/>
      <c r="F697" s="119"/>
      <c r="J697" s="25"/>
      <c r="O697" s="126"/>
    </row>
    <row r="698" spans="4:15" s="15" customFormat="1" ht="12" customHeight="1">
      <c r="D698" s="119"/>
      <c r="E698" s="119"/>
      <c r="F698" s="119"/>
      <c r="J698" s="25"/>
      <c r="O698" s="126"/>
    </row>
    <row r="699" spans="4:15" s="15" customFormat="1" ht="12" customHeight="1">
      <c r="D699" s="119"/>
      <c r="E699" s="119"/>
      <c r="F699" s="119"/>
      <c r="J699" s="25"/>
      <c r="O699" s="126"/>
    </row>
    <row r="700" spans="4:15" s="15" customFormat="1" ht="12" customHeight="1">
      <c r="D700" s="119"/>
      <c r="E700" s="119"/>
      <c r="F700" s="119"/>
      <c r="J700" s="25"/>
      <c r="O700" s="126"/>
    </row>
    <row r="701" spans="4:15" s="15" customFormat="1" ht="12" customHeight="1">
      <c r="D701" s="119"/>
      <c r="E701" s="119"/>
      <c r="F701" s="119"/>
      <c r="J701" s="25"/>
      <c r="O701" s="126"/>
    </row>
    <row r="702" spans="4:15" s="15" customFormat="1" ht="12" customHeight="1">
      <c r="D702" s="119"/>
      <c r="E702" s="119"/>
      <c r="F702" s="119"/>
      <c r="J702" s="25"/>
      <c r="O702" s="126"/>
    </row>
    <row r="703" spans="4:15" s="15" customFormat="1" ht="12" customHeight="1">
      <c r="D703" s="119"/>
      <c r="E703" s="119"/>
      <c r="F703" s="119"/>
      <c r="J703" s="25"/>
      <c r="O703" s="126"/>
    </row>
    <row r="704" spans="4:15" s="15" customFormat="1" ht="12" customHeight="1">
      <c r="D704" s="119"/>
      <c r="E704" s="119"/>
      <c r="F704" s="119"/>
      <c r="J704" s="25"/>
      <c r="O704" s="126"/>
    </row>
    <row r="705" spans="4:15" s="15" customFormat="1" ht="12" customHeight="1">
      <c r="D705" s="119"/>
      <c r="E705" s="119"/>
      <c r="F705" s="119"/>
      <c r="J705" s="25"/>
      <c r="O705" s="126"/>
    </row>
    <row r="706" spans="4:15" s="15" customFormat="1" ht="12" customHeight="1">
      <c r="D706" s="119"/>
      <c r="E706" s="119"/>
      <c r="F706" s="119"/>
      <c r="J706" s="25"/>
      <c r="O706" s="126"/>
    </row>
    <row r="707" spans="4:15" s="15" customFormat="1" ht="12" customHeight="1">
      <c r="D707" s="119"/>
      <c r="E707" s="119"/>
      <c r="F707" s="119"/>
      <c r="J707" s="25"/>
      <c r="O707" s="126"/>
    </row>
    <row r="708" spans="4:15" s="15" customFormat="1" ht="12" customHeight="1">
      <c r="D708" s="119"/>
      <c r="E708" s="119"/>
      <c r="F708" s="119"/>
      <c r="J708" s="25"/>
      <c r="O708" s="126"/>
    </row>
    <row r="709" spans="4:15" s="15" customFormat="1" ht="12" customHeight="1">
      <c r="D709" s="119"/>
      <c r="E709" s="119"/>
      <c r="F709" s="119"/>
      <c r="J709" s="25"/>
      <c r="O709" s="126"/>
    </row>
    <row r="710" spans="4:15" s="15" customFormat="1" ht="12" customHeight="1">
      <c r="D710" s="119"/>
      <c r="E710" s="119"/>
      <c r="F710" s="119"/>
      <c r="J710" s="25"/>
      <c r="O710" s="126"/>
    </row>
    <row r="711" spans="4:15" s="15" customFormat="1" ht="12" customHeight="1">
      <c r="D711" s="119"/>
      <c r="E711" s="119"/>
      <c r="F711" s="119"/>
      <c r="J711" s="25"/>
      <c r="O711" s="126"/>
    </row>
    <row r="712" spans="4:15" s="15" customFormat="1" ht="12" customHeight="1">
      <c r="D712" s="119"/>
      <c r="E712" s="119"/>
      <c r="F712" s="119"/>
      <c r="J712" s="25"/>
      <c r="O712" s="126"/>
    </row>
    <row r="713" spans="4:15" s="15" customFormat="1" ht="12" customHeight="1">
      <c r="D713" s="119"/>
      <c r="E713" s="119"/>
      <c r="F713" s="119"/>
      <c r="J713" s="25"/>
      <c r="O713" s="126"/>
    </row>
    <row r="714" spans="4:15" s="15" customFormat="1" ht="12" customHeight="1">
      <c r="D714" s="119"/>
      <c r="E714" s="119"/>
      <c r="F714" s="119"/>
      <c r="J714" s="25"/>
      <c r="O714" s="126"/>
    </row>
    <row r="715" spans="4:15" s="15" customFormat="1" ht="12" customHeight="1">
      <c r="D715" s="119"/>
      <c r="E715" s="119"/>
      <c r="F715" s="119"/>
      <c r="J715" s="25"/>
      <c r="O715" s="126"/>
    </row>
    <row r="716" spans="4:15" s="15" customFormat="1" ht="12" customHeight="1">
      <c r="D716" s="119"/>
      <c r="E716" s="119"/>
      <c r="F716" s="119"/>
      <c r="J716" s="25"/>
      <c r="O716" s="126"/>
    </row>
    <row r="717" spans="4:15" s="15" customFormat="1" ht="12" customHeight="1">
      <c r="D717" s="119"/>
      <c r="E717" s="119"/>
      <c r="F717" s="119"/>
      <c r="J717" s="25"/>
      <c r="O717" s="126"/>
    </row>
    <row r="718" spans="4:15" s="15" customFormat="1" ht="12" customHeight="1">
      <c r="D718" s="119"/>
      <c r="E718" s="119"/>
      <c r="F718" s="119"/>
      <c r="J718" s="25"/>
      <c r="O718" s="126"/>
    </row>
    <row r="719" spans="4:15" s="15" customFormat="1" ht="12" customHeight="1">
      <c r="D719" s="119"/>
      <c r="E719" s="119"/>
      <c r="F719" s="119"/>
      <c r="J719" s="25"/>
      <c r="O719" s="126"/>
    </row>
    <row r="720" spans="4:15" s="15" customFormat="1" ht="12" customHeight="1">
      <c r="D720" s="119"/>
      <c r="E720" s="119"/>
      <c r="F720" s="119"/>
      <c r="J720" s="25"/>
      <c r="O720" s="126"/>
    </row>
    <row r="721" spans="4:15" s="15" customFormat="1" ht="12" customHeight="1">
      <c r="D721" s="119"/>
      <c r="E721" s="119"/>
      <c r="F721" s="119"/>
      <c r="J721" s="25"/>
      <c r="O721" s="126"/>
    </row>
    <row r="722" spans="4:15" s="15" customFormat="1" ht="12" customHeight="1">
      <c r="D722" s="119"/>
      <c r="E722" s="119"/>
      <c r="F722" s="119"/>
      <c r="J722" s="25"/>
      <c r="O722" s="126"/>
    </row>
    <row r="723" spans="4:15" s="15" customFormat="1" ht="12" customHeight="1">
      <c r="D723" s="119"/>
      <c r="E723" s="119"/>
      <c r="F723" s="119"/>
      <c r="J723" s="25"/>
      <c r="O723" s="126"/>
    </row>
    <row r="724" spans="4:15" s="15" customFormat="1" ht="12" customHeight="1">
      <c r="D724" s="119"/>
      <c r="E724" s="119"/>
      <c r="F724" s="119"/>
      <c r="J724" s="25"/>
      <c r="O724" s="126"/>
    </row>
    <row r="725" spans="4:15" s="15" customFormat="1" ht="12" customHeight="1">
      <c r="D725" s="119"/>
      <c r="E725" s="119"/>
      <c r="F725" s="119"/>
      <c r="J725" s="25"/>
      <c r="O725" s="126"/>
    </row>
    <row r="726" spans="4:15" s="15" customFormat="1" ht="12" customHeight="1">
      <c r="D726" s="119"/>
      <c r="E726" s="119"/>
      <c r="F726" s="119"/>
      <c r="J726" s="25"/>
      <c r="O726" s="126"/>
    </row>
    <row r="727" spans="4:15" s="15" customFormat="1" ht="12" customHeight="1">
      <c r="D727" s="119"/>
      <c r="E727" s="119"/>
      <c r="F727" s="119"/>
      <c r="J727" s="25"/>
      <c r="O727" s="126"/>
    </row>
    <row r="728" spans="4:15" s="15" customFormat="1" ht="12" customHeight="1">
      <c r="D728" s="119"/>
      <c r="E728" s="119"/>
      <c r="F728" s="119"/>
      <c r="J728" s="25"/>
      <c r="O728" s="126"/>
    </row>
    <row r="729" spans="4:15" s="15" customFormat="1" ht="12" customHeight="1">
      <c r="D729" s="119"/>
      <c r="E729" s="119"/>
      <c r="F729" s="119"/>
      <c r="J729" s="25"/>
      <c r="O729" s="126"/>
    </row>
    <row r="730" spans="4:15" s="15" customFormat="1" ht="12" customHeight="1">
      <c r="D730" s="119"/>
      <c r="E730" s="119"/>
      <c r="F730" s="119"/>
      <c r="J730" s="25"/>
      <c r="O730" s="126"/>
    </row>
    <row r="731" spans="4:15" s="15" customFormat="1" ht="12" customHeight="1">
      <c r="D731" s="119"/>
      <c r="E731" s="119"/>
      <c r="F731" s="119"/>
      <c r="J731" s="25"/>
      <c r="O731" s="126"/>
    </row>
    <row r="732" spans="4:15" s="15" customFormat="1" ht="12" customHeight="1">
      <c r="D732" s="119"/>
      <c r="E732" s="119"/>
      <c r="F732" s="119"/>
      <c r="J732" s="25"/>
      <c r="O732" s="126"/>
    </row>
    <row r="733" spans="4:15" s="15" customFormat="1" ht="12" customHeight="1">
      <c r="D733" s="119"/>
      <c r="E733" s="119"/>
      <c r="F733" s="119"/>
      <c r="J733" s="25"/>
      <c r="O733" s="126"/>
    </row>
    <row r="734" spans="4:15" s="15" customFormat="1" ht="12" customHeight="1">
      <c r="D734" s="119"/>
      <c r="E734" s="119"/>
      <c r="F734" s="119"/>
      <c r="J734" s="25"/>
      <c r="O734" s="126"/>
    </row>
    <row r="735" spans="4:15" s="15" customFormat="1" ht="12" customHeight="1">
      <c r="D735" s="119"/>
      <c r="E735" s="119"/>
      <c r="F735" s="119"/>
      <c r="J735" s="25"/>
      <c r="O735" s="126"/>
    </row>
    <row r="736" spans="4:15" s="15" customFormat="1" ht="12" customHeight="1">
      <c r="D736" s="119"/>
      <c r="E736" s="119"/>
      <c r="F736" s="119"/>
      <c r="J736" s="25"/>
      <c r="O736" s="126"/>
    </row>
    <row r="737" spans="4:15" s="15" customFormat="1" ht="12" customHeight="1">
      <c r="D737" s="119"/>
      <c r="E737" s="119"/>
      <c r="F737" s="119"/>
      <c r="J737" s="25"/>
      <c r="O737" s="126"/>
    </row>
    <row r="738" spans="4:15" s="15" customFormat="1" ht="12" customHeight="1">
      <c r="D738" s="119"/>
      <c r="E738" s="119"/>
      <c r="F738" s="119"/>
      <c r="J738" s="25"/>
      <c r="O738" s="126"/>
    </row>
    <row r="739" spans="4:15" s="15" customFormat="1" ht="12" customHeight="1">
      <c r="D739" s="119"/>
      <c r="E739" s="119"/>
      <c r="F739" s="119"/>
      <c r="J739" s="25"/>
      <c r="O739" s="126"/>
    </row>
    <row r="740" spans="4:15" s="15" customFormat="1" ht="12" customHeight="1">
      <c r="D740" s="119"/>
      <c r="E740" s="119"/>
      <c r="F740" s="119"/>
      <c r="J740" s="25"/>
      <c r="O740" s="126"/>
    </row>
    <row r="741" spans="4:15" s="15" customFormat="1" ht="12" customHeight="1">
      <c r="D741" s="119"/>
      <c r="E741" s="119"/>
      <c r="F741" s="119"/>
      <c r="J741" s="25"/>
      <c r="O741" s="126"/>
    </row>
    <row r="742" spans="4:15" s="15" customFormat="1" ht="12" customHeight="1">
      <c r="D742" s="119"/>
      <c r="E742" s="119"/>
      <c r="F742" s="119"/>
      <c r="J742" s="25"/>
      <c r="O742" s="126"/>
    </row>
    <row r="743" spans="4:15" s="15" customFormat="1" ht="12" customHeight="1">
      <c r="D743" s="119"/>
      <c r="E743" s="119"/>
      <c r="F743" s="119"/>
      <c r="J743" s="25"/>
      <c r="O743" s="126"/>
    </row>
    <row r="744" spans="4:15" s="15" customFormat="1" ht="12" customHeight="1">
      <c r="D744" s="119"/>
      <c r="E744" s="119"/>
      <c r="F744" s="119"/>
      <c r="J744" s="25"/>
      <c r="O744" s="126"/>
    </row>
    <row r="745" spans="4:15" s="15" customFormat="1" ht="12" customHeight="1">
      <c r="D745" s="119"/>
      <c r="E745" s="119"/>
      <c r="F745" s="119"/>
      <c r="J745" s="25"/>
      <c r="O745" s="126"/>
    </row>
    <row r="746" spans="4:15" s="15" customFormat="1" ht="12" customHeight="1">
      <c r="D746" s="119"/>
      <c r="E746" s="119"/>
      <c r="F746" s="119"/>
      <c r="J746" s="25"/>
      <c r="O746" s="126"/>
    </row>
    <row r="747" spans="4:15" s="15" customFormat="1" ht="12" customHeight="1">
      <c r="D747" s="119"/>
      <c r="E747" s="119"/>
      <c r="F747" s="119"/>
      <c r="J747" s="25"/>
      <c r="O747" s="126"/>
    </row>
    <row r="748" spans="4:15" s="15" customFormat="1" ht="12" customHeight="1">
      <c r="D748" s="119"/>
      <c r="E748" s="119"/>
      <c r="F748" s="119"/>
      <c r="J748" s="25"/>
      <c r="O748" s="126"/>
    </row>
    <row r="749" spans="4:15" s="15" customFormat="1" ht="12" customHeight="1">
      <c r="D749" s="119"/>
      <c r="E749" s="119"/>
      <c r="F749" s="119"/>
      <c r="J749" s="25"/>
      <c r="O749" s="126"/>
    </row>
    <row r="750" spans="4:15" s="15" customFormat="1" ht="12" customHeight="1">
      <c r="D750" s="119"/>
      <c r="E750" s="119"/>
      <c r="F750" s="119"/>
      <c r="J750" s="25"/>
      <c r="O750" s="126"/>
    </row>
    <row r="751" spans="4:15" s="15" customFormat="1" ht="12" customHeight="1">
      <c r="D751" s="119"/>
      <c r="E751" s="119"/>
      <c r="F751" s="119"/>
      <c r="J751" s="25"/>
      <c r="O751" s="126"/>
    </row>
    <row r="752" spans="4:15" s="15" customFormat="1" ht="12" customHeight="1">
      <c r="D752" s="119"/>
      <c r="E752" s="119"/>
      <c r="F752" s="119"/>
      <c r="J752" s="25"/>
      <c r="O752" s="126"/>
    </row>
    <row r="753" spans="4:15" s="15" customFormat="1" ht="12" customHeight="1">
      <c r="D753" s="119"/>
      <c r="E753" s="119"/>
      <c r="F753" s="119"/>
      <c r="J753" s="25"/>
      <c r="O753" s="126"/>
    </row>
    <row r="754" spans="4:15" s="15" customFormat="1" ht="12" customHeight="1">
      <c r="D754" s="119"/>
      <c r="E754" s="119"/>
      <c r="F754" s="119"/>
      <c r="J754" s="25"/>
      <c r="O754" s="126"/>
    </row>
    <row r="755" spans="4:15" s="15" customFormat="1" ht="12" customHeight="1">
      <c r="D755" s="119"/>
      <c r="E755" s="119"/>
      <c r="F755" s="119"/>
      <c r="J755" s="25"/>
      <c r="O755" s="126"/>
    </row>
    <row r="756" spans="4:15" s="15" customFormat="1" ht="12" customHeight="1">
      <c r="D756" s="119"/>
      <c r="E756" s="119"/>
      <c r="F756" s="119"/>
      <c r="J756" s="25"/>
      <c r="O756" s="126"/>
    </row>
    <row r="757" spans="4:15" s="15" customFormat="1" ht="12" customHeight="1">
      <c r="D757" s="119"/>
      <c r="E757" s="119"/>
      <c r="F757" s="119"/>
      <c r="J757" s="25"/>
      <c r="O757" s="126"/>
    </row>
    <row r="758" spans="4:15" s="15" customFormat="1" ht="12" customHeight="1">
      <c r="D758" s="119"/>
      <c r="E758" s="119"/>
      <c r="F758" s="119"/>
      <c r="J758" s="25"/>
      <c r="O758" s="126"/>
    </row>
    <row r="759" spans="4:15" s="15" customFormat="1" ht="12" customHeight="1">
      <c r="D759" s="119"/>
      <c r="E759" s="119"/>
      <c r="F759" s="119"/>
      <c r="J759" s="25"/>
      <c r="O759" s="126"/>
    </row>
    <row r="760" spans="4:15" s="15" customFormat="1" ht="12" customHeight="1">
      <c r="D760" s="119"/>
      <c r="E760" s="119"/>
      <c r="F760" s="119"/>
      <c r="J760" s="25"/>
      <c r="O760" s="126"/>
    </row>
    <row r="761" spans="4:15" s="15" customFormat="1" ht="12" customHeight="1">
      <c r="D761" s="119"/>
      <c r="E761" s="119"/>
      <c r="F761" s="119"/>
      <c r="J761" s="25"/>
      <c r="O761" s="126"/>
    </row>
    <row r="762" spans="4:15" s="15" customFormat="1" ht="12" customHeight="1">
      <c r="D762" s="119"/>
      <c r="E762" s="119"/>
      <c r="F762" s="119"/>
      <c r="J762" s="25"/>
      <c r="O762" s="126"/>
    </row>
    <row r="763" spans="4:15" s="15" customFormat="1" ht="12" customHeight="1">
      <c r="D763" s="119"/>
      <c r="E763" s="119"/>
      <c r="F763" s="119"/>
      <c r="J763" s="25"/>
      <c r="O763" s="126"/>
    </row>
    <row r="764" spans="4:15" s="15" customFormat="1" ht="12" customHeight="1">
      <c r="D764" s="119"/>
      <c r="E764" s="119"/>
      <c r="F764" s="119"/>
      <c r="J764" s="25"/>
      <c r="O764" s="126"/>
    </row>
    <row r="765" spans="4:15" s="15" customFormat="1" ht="12" customHeight="1">
      <c r="D765" s="119"/>
      <c r="E765" s="119"/>
      <c r="F765" s="119"/>
      <c r="J765" s="25"/>
      <c r="O765" s="126"/>
    </row>
    <row r="766" spans="4:15" s="15" customFormat="1" ht="12" customHeight="1">
      <c r="D766" s="119"/>
      <c r="E766" s="119"/>
      <c r="F766" s="119"/>
      <c r="J766" s="25"/>
      <c r="O766" s="126"/>
    </row>
    <row r="767" spans="4:15" s="15" customFormat="1" ht="12" customHeight="1">
      <c r="D767" s="119"/>
      <c r="E767" s="119"/>
      <c r="F767" s="119"/>
      <c r="J767" s="25"/>
      <c r="O767" s="126"/>
    </row>
    <row r="768" spans="4:15" s="15" customFormat="1" ht="12" customHeight="1">
      <c r="D768" s="119"/>
      <c r="E768" s="119"/>
      <c r="F768" s="119"/>
      <c r="J768" s="25"/>
      <c r="O768" s="126"/>
    </row>
    <row r="769" spans="4:15" s="15" customFormat="1" ht="12" customHeight="1">
      <c r="D769" s="119"/>
      <c r="E769" s="119"/>
      <c r="F769" s="119"/>
      <c r="J769" s="25"/>
      <c r="O769" s="126"/>
    </row>
    <row r="770" spans="4:15" s="15" customFormat="1" ht="12" customHeight="1">
      <c r="D770" s="119"/>
      <c r="E770" s="119"/>
      <c r="F770" s="119"/>
      <c r="J770" s="25"/>
      <c r="O770" s="126"/>
    </row>
    <row r="771" spans="4:15" s="15" customFormat="1" ht="12" customHeight="1">
      <c r="D771" s="119"/>
      <c r="E771" s="119"/>
      <c r="F771" s="119"/>
      <c r="J771" s="25"/>
      <c r="O771" s="126"/>
    </row>
    <row r="772" spans="4:15" s="15" customFormat="1" ht="12" customHeight="1">
      <c r="D772" s="119"/>
      <c r="E772" s="119"/>
      <c r="F772" s="119"/>
      <c r="J772" s="25"/>
      <c r="O772" s="126"/>
    </row>
    <row r="773" spans="4:15" s="15" customFormat="1" ht="12" customHeight="1">
      <c r="D773" s="119"/>
      <c r="E773" s="119"/>
      <c r="F773" s="119"/>
      <c r="J773" s="25"/>
      <c r="O773" s="126"/>
    </row>
    <row r="774" spans="4:15" s="15" customFormat="1" ht="12" customHeight="1">
      <c r="D774" s="119"/>
      <c r="E774" s="119"/>
      <c r="F774" s="119"/>
      <c r="J774" s="25"/>
      <c r="O774" s="126"/>
    </row>
    <row r="775" spans="4:15" s="15" customFormat="1" ht="12" customHeight="1">
      <c r="D775" s="119"/>
      <c r="E775" s="119"/>
      <c r="F775" s="119"/>
      <c r="J775" s="25"/>
      <c r="O775" s="126"/>
    </row>
    <row r="776" spans="4:15" s="15" customFormat="1" ht="12" customHeight="1">
      <c r="D776" s="119"/>
      <c r="E776" s="119"/>
      <c r="F776" s="119"/>
      <c r="J776" s="25"/>
      <c r="O776" s="126"/>
    </row>
    <row r="777" spans="4:15" s="15" customFormat="1" ht="12" customHeight="1">
      <c r="D777" s="119"/>
      <c r="E777" s="119"/>
      <c r="F777" s="119"/>
      <c r="J777" s="25"/>
      <c r="O777" s="126"/>
    </row>
    <row r="778" spans="4:15" s="15" customFormat="1" ht="12" customHeight="1">
      <c r="D778" s="119"/>
      <c r="E778" s="119"/>
      <c r="F778" s="119"/>
      <c r="J778" s="25"/>
      <c r="O778" s="126"/>
    </row>
    <row r="779" spans="4:15" s="15" customFormat="1" ht="12" customHeight="1">
      <c r="D779" s="119"/>
      <c r="E779" s="119"/>
      <c r="F779" s="119"/>
      <c r="J779" s="25"/>
      <c r="O779" s="126"/>
    </row>
    <row r="780" spans="4:15" s="15" customFormat="1" ht="12" customHeight="1">
      <c r="D780" s="119"/>
      <c r="E780" s="119"/>
      <c r="F780" s="119"/>
      <c r="J780" s="25"/>
      <c r="O780" s="126"/>
    </row>
    <row r="781" spans="4:15" s="15" customFormat="1" ht="12" customHeight="1">
      <c r="D781" s="119"/>
      <c r="E781" s="119"/>
      <c r="F781" s="119"/>
      <c r="J781" s="25"/>
      <c r="O781" s="126"/>
    </row>
    <row r="782" spans="4:15" s="15" customFormat="1" ht="12" customHeight="1">
      <c r="D782" s="119"/>
      <c r="E782" s="119"/>
      <c r="F782" s="119"/>
      <c r="J782" s="25"/>
      <c r="O782" s="126"/>
    </row>
    <row r="783" spans="4:15" s="15" customFormat="1" ht="12" customHeight="1">
      <c r="D783" s="119"/>
      <c r="E783" s="119"/>
      <c r="F783" s="119"/>
      <c r="J783" s="25"/>
      <c r="O783" s="126"/>
    </row>
    <row r="784" spans="4:15" s="15" customFormat="1" ht="12" customHeight="1">
      <c r="D784" s="119"/>
      <c r="E784" s="119"/>
      <c r="F784" s="119"/>
      <c r="J784" s="25"/>
      <c r="O784" s="126"/>
    </row>
    <row r="785" spans="4:15" s="15" customFormat="1" ht="12" customHeight="1">
      <c r="D785" s="119"/>
      <c r="E785" s="119"/>
      <c r="F785" s="119"/>
      <c r="J785" s="25"/>
      <c r="O785" s="126"/>
    </row>
    <row r="786" spans="4:15" s="15" customFormat="1" ht="12" customHeight="1">
      <c r="D786" s="119"/>
      <c r="E786" s="119"/>
      <c r="F786" s="119"/>
      <c r="J786" s="25"/>
      <c r="O786" s="126"/>
    </row>
    <row r="787" spans="4:15" s="15" customFormat="1" ht="12" customHeight="1">
      <c r="D787" s="119"/>
      <c r="E787" s="119"/>
      <c r="F787" s="119"/>
      <c r="J787" s="25"/>
      <c r="O787" s="126"/>
    </row>
    <row r="788" spans="4:15" s="15" customFormat="1" ht="12" customHeight="1">
      <c r="D788" s="119"/>
      <c r="E788" s="119"/>
      <c r="F788" s="119"/>
      <c r="J788" s="25"/>
      <c r="O788" s="126"/>
    </row>
    <row r="789" spans="4:15" s="15" customFormat="1" ht="12" customHeight="1">
      <c r="D789" s="119"/>
      <c r="E789" s="119"/>
      <c r="F789" s="119"/>
      <c r="J789" s="25"/>
      <c r="O789" s="126"/>
    </row>
    <row r="790" spans="4:15" s="15" customFormat="1" ht="12" customHeight="1">
      <c r="D790" s="119"/>
      <c r="E790" s="119"/>
      <c r="F790" s="119"/>
      <c r="J790" s="25"/>
      <c r="O790" s="126"/>
    </row>
    <row r="791" spans="4:15" s="15" customFormat="1" ht="12" customHeight="1">
      <c r="D791" s="119"/>
      <c r="E791" s="119"/>
      <c r="F791" s="119"/>
      <c r="J791" s="25"/>
      <c r="O791" s="126"/>
    </row>
    <row r="792" spans="4:15" s="15" customFormat="1" ht="12" customHeight="1">
      <c r="D792" s="119"/>
      <c r="E792" s="119"/>
      <c r="F792" s="119"/>
      <c r="J792" s="25"/>
      <c r="O792" s="126"/>
    </row>
    <row r="793" spans="4:15" s="15" customFormat="1" ht="12" customHeight="1">
      <c r="D793" s="119"/>
      <c r="E793" s="119"/>
      <c r="F793" s="119"/>
      <c r="J793" s="25"/>
      <c r="O793" s="126"/>
    </row>
    <row r="794" spans="4:15" s="15" customFormat="1" ht="12" customHeight="1">
      <c r="D794" s="119"/>
      <c r="E794" s="119"/>
      <c r="F794" s="119"/>
      <c r="J794" s="25"/>
      <c r="O794" s="126"/>
    </row>
    <row r="795" spans="4:15" s="15" customFormat="1" ht="12" customHeight="1">
      <c r="D795" s="119"/>
      <c r="E795" s="119"/>
      <c r="F795" s="119"/>
      <c r="J795" s="25"/>
      <c r="O795" s="126"/>
    </row>
    <row r="796" spans="4:15" s="15" customFormat="1" ht="12" customHeight="1">
      <c r="D796" s="119"/>
      <c r="E796" s="119"/>
      <c r="F796" s="119"/>
      <c r="J796" s="25"/>
      <c r="O796" s="126"/>
    </row>
    <row r="797" spans="4:15" s="15" customFormat="1" ht="12" customHeight="1">
      <c r="D797" s="119"/>
      <c r="E797" s="119"/>
      <c r="F797" s="119"/>
      <c r="J797" s="25"/>
      <c r="O797" s="126"/>
    </row>
    <row r="798" spans="4:15" s="15" customFormat="1" ht="12" customHeight="1">
      <c r="D798" s="119"/>
      <c r="E798" s="119"/>
      <c r="F798" s="119"/>
      <c r="J798" s="25"/>
      <c r="O798" s="126"/>
    </row>
    <row r="799" spans="4:15" s="15" customFormat="1" ht="12" customHeight="1">
      <c r="D799" s="119"/>
      <c r="E799" s="119"/>
      <c r="F799" s="119"/>
      <c r="J799" s="25"/>
      <c r="O799" s="126"/>
    </row>
    <row r="800" spans="4:15" s="15" customFormat="1" ht="12" customHeight="1">
      <c r="D800" s="119"/>
      <c r="E800" s="119"/>
      <c r="F800" s="119"/>
      <c r="J800" s="25"/>
      <c r="O800" s="126"/>
    </row>
    <row r="801" spans="4:15" s="15" customFormat="1" ht="12" customHeight="1">
      <c r="D801" s="119"/>
      <c r="E801" s="119"/>
      <c r="F801" s="119"/>
      <c r="J801" s="25"/>
      <c r="O801" s="126"/>
    </row>
    <row r="802" spans="4:15" s="15" customFormat="1" ht="12" customHeight="1">
      <c r="D802" s="119"/>
      <c r="E802" s="119"/>
      <c r="F802" s="119"/>
      <c r="J802" s="25"/>
      <c r="O802" s="126"/>
    </row>
    <row r="803" spans="4:15" s="15" customFormat="1" ht="12" customHeight="1">
      <c r="D803" s="119"/>
      <c r="E803" s="119"/>
      <c r="F803" s="119"/>
      <c r="J803" s="25"/>
      <c r="O803" s="126"/>
    </row>
    <row r="804" spans="4:15" s="15" customFormat="1" ht="12" customHeight="1">
      <c r="D804" s="119"/>
      <c r="E804" s="119"/>
      <c r="F804" s="119"/>
      <c r="J804" s="25"/>
      <c r="O804" s="126"/>
    </row>
    <row r="805" spans="4:15" s="15" customFormat="1" ht="12" customHeight="1">
      <c r="D805" s="119"/>
      <c r="E805" s="119"/>
      <c r="F805" s="119"/>
      <c r="J805" s="25"/>
      <c r="O805" s="126"/>
    </row>
    <row r="806" spans="4:15" s="15" customFormat="1" ht="12" customHeight="1">
      <c r="D806" s="119"/>
      <c r="E806" s="119"/>
      <c r="F806" s="119"/>
      <c r="J806" s="25"/>
      <c r="O806" s="126"/>
    </row>
    <row r="807" spans="4:15" s="15" customFormat="1" ht="12" customHeight="1">
      <c r="D807" s="119"/>
      <c r="E807" s="119"/>
      <c r="F807" s="119"/>
      <c r="J807" s="25"/>
      <c r="O807" s="126"/>
    </row>
    <row r="808" spans="4:15" s="15" customFormat="1" ht="12" customHeight="1">
      <c r="D808" s="119"/>
      <c r="E808" s="119"/>
      <c r="F808" s="119"/>
      <c r="J808" s="25"/>
      <c r="O808" s="126"/>
    </row>
    <row r="809" spans="4:15" s="15" customFormat="1" ht="12" customHeight="1">
      <c r="D809" s="119"/>
      <c r="E809" s="119"/>
      <c r="F809" s="119"/>
      <c r="J809" s="25"/>
      <c r="O809" s="126"/>
    </row>
    <row r="810" spans="4:15" s="15" customFormat="1" ht="12" customHeight="1">
      <c r="D810" s="119"/>
      <c r="E810" s="119"/>
      <c r="F810" s="119"/>
      <c r="J810" s="25"/>
      <c r="O810" s="126"/>
    </row>
    <row r="811" spans="4:15" s="15" customFormat="1" ht="12" customHeight="1">
      <c r="D811" s="119"/>
      <c r="E811" s="119"/>
      <c r="F811" s="119"/>
      <c r="J811" s="25"/>
      <c r="O811" s="126"/>
    </row>
    <row r="812" spans="4:15" s="15" customFormat="1" ht="12" customHeight="1">
      <c r="D812" s="119"/>
      <c r="E812" s="119"/>
      <c r="F812" s="119"/>
      <c r="J812" s="25"/>
      <c r="O812" s="126"/>
    </row>
    <row r="813" spans="4:15" s="15" customFormat="1" ht="12" customHeight="1">
      <c r="D813" s="119"/>
      <c r="E813" s="119"/>
      <c r="F813" s="119"/>
      <c r="J813" s="25"/>
      <c r="O813" s="126"/>
    </row>
    <row r="814" spans="4:15" s="15" customFormat="1" ht="12" customHeight="1">
      <c r="D814" s="119"/>
      <c r="E814" s="119"/>
      <c r="F814" s="119"/>
      <c r="J814" s="25"/>
      <c r="O814" s="126"/>
    </row>
    <row r="815" spans="4:15" s="15" customFormat="1" ht="12" customHeight="1">
      <c r="D815" s="119"/>
      <c r="E815" s="119"/>
      <c r="F815" s="119"/>
      <c r="J815" s="25"/>
      <c r="O815" s="126"/>
    </row>
    <row r="816" spans="4:15" s="15" customFormat="1" ht="12" customHeight="1">
      <c r="D816" s="119"/>
      <c r="E816" s="119"/>
      <c r="F816" s="119"/>
      <c r="J816" s="25"/>
      <c r="O816" s="126"/>
    </row>
    <row r="817" spans="4:15" s="15" customFormat="1" ht="12" customHeight="1">
      <c r="D817" s="119"/>
      <c r="E817" s="119"/>
      <c r="F817" s="119"/>
      <c r="J817" s="25"/>
      <c r="O817" s="126"/>
    </row>
    <row r="818" spans="4:15" s="15" customFormat="1" ht="12" customHeight="1">
      <c r="D818" s="119"/>
      <c r="E818" s="119"/>
      <c r="F818" s="119"/>
      <c r="J818" s="25"/>
      <c r="O818" s="126"/>
    </row>
    <row r="819" spans="4:15" s="15" customFormat="1" ht="12" customHeight="1">
      <c r="D819" s="119"/>
      <c r="E819" s="119"/>
      <c r="F819" s="119"/>
      <c r="J819" s="25"/>
      <c r="O819" s="126"/>
    </row>
    <row r="820" spans="4:15" s="15" customFormat="1" ht="12" customHeight="1">
      <c r="D820" s="119"/>
      <c r="E820" s="119"/>
      <c r="F820" s="119"/>
      <c r="J820" s="25"/>
      <c r="O820" s="126"/>
    </row>
    <row r="821" spans="4:15" s="15" customFormat="1" ht="12" customHeight="1">
      <c r="D821" s="119"/>
      <c r="E821" s="119"/>
      <c r="F821" s="119"/>
      <c r="J821" s="25"/>
      <c r="O821" s="126"/>
    </row>
    <row r="822" spans="4:15" s="15" customFormat="1" ht="12" customHeight="1">
      <c r="D822" s="119"/>
      <c r="E822" s="119"/>
      <c r="F822" s="119"/>
      <c r="J822" s="25"/>
      <c r="O822" s="126"/>
    </row>
    <row r="823" spans="4:15" s="15" customFormat="1" ht="12" customHeight="1">
      <c r="D823" s="119"/>
      <c r="E823" s="119"/>
      <c r="F823" s="119"/>
      <c r="J823" s="25"/>
      <c r="O823" s="126"/>
    </row>
    <row r="824" spans="4:15" s="15" customFormat="1" ht="12" customHeight="1">
      <c r="D824" s="119"/>
      <c r="E824" s="119"/>
      <c r="F824" s="119"/>
      <c r="J824" s="25"/>
      <c r="O824" s="126"/>
    </row>
    <row r="825" spans="4:15" s="15" customFormat="1" ht="12" customHeight="1">
      <c r="D825" s="119"/>
      <c r="E825" s="119"/>
      <c r="F825" s="119"/>
      <c r="J825" s="25"/>
      <c r="O825" s="126"/>
    </row>
    <row r="826" spans="4:15" s="15" customFormat="1" ht="12" customHeight="1">
      <c r="D826" s="119"/>
      <c r="E826" s="119"/>
      <c r="F826" s="119"/>
      <c r="J826" s="25"/>
      <c r="O826" s="126"/>
    </row>
    <row r="827" spans="4:15" s="15" customFormat="1" ht="12" customHeight="1">
      <c r="D827" s="119"/>
      <c r="E827" s="119"/>
      <c r="F827" s="119"/>
      <c r="J827" s="25"/>
      <c r="O827" s="126"/>
    </row>
    <row r="828" spans="4:15" s="15" customFormat="1" ht="12" customHeight="1">
      <c r="D828" s="119"/>
      <c r="E828" s="119"/>
      <c r="F828" s="119"/>
      <c r="J828" s="25"/>
      <c r="O828" s="126"/>
    </row>
    <row r="829" spans="4:15" s="15" customFormat="1" ht="12" customHeight="1">
      <c r="D829" s="119"/>
      <c r="E829" s="119"/>
      <c r="F829" s="119"/>
      <c r="J829" s="25"/>
      <c r="O829" s="126"/>
    </row>
    <row r="830" spans="4:15" s="15" customFormat="1" ht="12" customHeight="1">
      <c r="D830" s="119"/>
      <c r="E830" s="119"/>
      <c r="F830" s="119"/>
      <c r="J830" s="25"/>
      <c r="O830" s="126"/>
    </row>
    <row r="831" spans="4:15" s="15" customFormat="1" ht="12" customHeight="1">
      <c r="D831" s="119"/>
      <c r="E831" s="119"/>
      <c r="F831" s="119"/>
      <c r="J831" s="25"/>
      <c r="O831" s="126"/>
    </row>
    <row r="832" spans="4:15" s="15" customFormat="1" ht="12" customHeight="1">
      <c r="D832" s="119"/>
      <c r="E832" s="119"/>
      <c r="F832" s="119"/>
      <c r="J832" s="25"/>
      <c r="O832" s="126"/>
    </row>
    <row r="833" spans="4:15" s="15" customFormat="1" ht="12" customHeight="1">
      <c r="D833" s="119"/>
      <c r="E833" s="119"/>
      <c r="F833" s="119"/>
      <c r="J833" s="25"/>
      <c r="O833" s="126"/>
    </row>
    <row r="834" spans="4:15" s="15" customFormat="1" ht="12" customHeight="1">
      <c r="D834" s="119"/>
      <c r="E834" s="119"/>
      <c r="F834" s="119"/>
      <c r="J834" s="25"/>
      <c r="O834" s="126"/>
    </row>
    <row r="835" spans="4:15" s="15" customFormat="1" ht="12" customHeight="1">
      <c r="D835" s="119"/>
      <c r="E835" s="119"/>
      <c r="F835" s="119"/>
      <c r="J835" s="25"/>
      <c r="O835" s="126"/>
    </row>
    <row r="836" spans="4:15" s="15" customFormat="1" ht="12" customHeight="1">
      <c r="D836" s="119"/>
      <c r="E836" s="119"/>
      <c r="F836" s="119"/>
      <c r="J836" s="25"/>
      <c r="O836" s="126"/>
    </row>
    <row r="837" spans="4:15" s="15" customFormat="1" ht="12" customHeight="1">
      <c r="D837" s="119"/>
      <c r="E837" s="119"/>
      <c r="F837" s="119"/>
      <c r="J837" s="25"/>
      <c r="O837" s="126"/>
    </row>
    <row r="838" spans="4:15" s="15" customFormat="1" ht="12" customHeight="1">
      <c r="D838" s="119"/>
      <c r="E838" s="119"/>
      <c r="F838" s="119"/>
      <c r="J838" s="25"/>
      <c r="O838" s="126"/>
    </row>
    <row r="839" spans="4:15" s="15" customFormat="1" ht="12" customHeight="1">
      <c r="D839" s="119"/>
      <c r="E839" s="119"/>
      <c r="F839" s="119"/>
      <c r="J839" s="25"/>
      <c r="O839" s="126"/>
    </row>
    <row r="840" spans="4:15" s="15" customFormat="1" ht="12" customHeight="1">
      <c r="D840" s="119"/>
      <c r="E840" s="119"/>
      <c r="F840" s="119"/>
      <c r="J840" s="25"/>
      <c r="O840" s="126"/>
    </row>
    <row r="841" spans="4:15" s="15" customFormat="1" ht="12" customHeight="1">
      <c r="D841" s="119"/>
      <c r="E841" s="119"/>
      <c r="F841" s="119"/>
      <c r="J841" s="25"/>
      <c r="O841" s="126"/>
    </row>
    <row r="842" spans="4:15" s="15" customFormat="1" ht="12" customHeight="1">
      <c r="D842" s="119"/>
      <c r="E842" s="119"/>
      <c r="F842" s="119"/>
      <c r="J842" s="25"/>
      <c r="O842" s="126"/>
    </row>
    <row r="843" spans="4:15" s="15" customFormat="1" ht="12" customHeight="1">
      <c r="D843" s="119"/>
      <c r="E843" s="119"/>
      <c r="F843" s="119"/>
      <c r="J843" s="25"/>
      <c r="O843" s="126"/>
    </row>
    <row r="844" spans="4:15" s="15" customFormat="1" ht="12" customHeight="1">
      <c r="D844" s="119"/>
      <c r="E844" s="119"/>
      <c r="F844" s="119"/>
      <c r="J844" s="25"/>
      <c r="O844" s="126"/>
    </row>
    <row r="845" spans="4:15" s="15" customFormat="1" ht="12" customHeight="1">
      <c r="D845" s="119"/>
      <c r="E845" s="119"/>
      <c r="F845" s="119"/>
      <c r="J845" s="25"/>
      <c r="O845" s="126"/>
    </row>
    <row r="846" spans="4:15" s="15" customFormat="1" ht="12" customHeight="1">
      <c r="D846" s="119"/>
      <c r="E846" s="119"/>
      <c r="F846" s="119"/>
      <c r="J846" s="25"/>
      <c r="O846" s="126"/>
    </row>
    <row r="847" spans="4:15" s="15" customFormat="1" ht="12" customHeight="1">
      <c r="D847" s="119"/>
      <c r="E847" s="119"/>
      <c r="F847" s="119"/>
      <c r="J847" s="25"/>
      <c r="O847" s="126"/>
    </row>
    <row r="848" spans="4:15" s="15" customFormat="1" ht="12" customHeight="1">
      <c r="D848" s="119"/>
      <c r="E848" s="119"/>
      <c r="F848" s="119"/>
      <c r="J848" s="25"/>
      <c r="O848" s="126"/>
    </row>
    <row r="849" spans="4:15" s="15" customFormat="1" ht="12" customHeight="1">
      <c r="D849" s="119"/>
      <c r="E849" s="119"/>
      <c r="F849" s="119"/>
      <c r="J849" s="25"/>
      <c r="O849" s="126"/>
    </row>
    <row r="850" spans="4:15" s="15" customFormat="1" ht="12" customHeight="1">
      <c r="D850" s="119"/>
      <c r="E850" s="119"/>
      <c r="F850" s="119"/>
      <c r="J850" s="25"/>
      <c r="O850" s="126"/>
    </row>
    <row r="851" spans="4:15" s="15" customFormat="1" ht="12" customHeight="1">
      <c r="D851" s="119"/>
      <c r="E851" s="119"/>
      <c r="F851" s="119"/>
      <c r="J851" s="25"/>
      <c r="O851" s="126"/>
    </row>
    <row r="852" spans="4:15" s="15" customFormat="1" ht="12" customHeight="1">
      <c r="D852" s="119"/>
      <c r="E852" s="119"/>
      <c r="F852" s="119"/>
      <c r="J852" s="25"/>
      <c r="O852" s="126"/>
    </row>
    <row r="853" spans="4:15" s="15" customFormat="1" ht="12" customHeight="1">
      <c r="D853" s="119"/>
      <c r="E853" s="119"/>
      <c r="F853" s="119"/>
      <c r="J853" s="25"/>
      <c r="O853" s="126"/>
    </row>
    <row r="854" spans="4:15" s="15" customFormat="1" ht="12" customHeight="1">
      <c r="D854" s="119"/>
      <c r="E854" s="119"/>
      <c r="F854" s="119"/>
      <c r="J854" s="25"/>
      <c r="O854" s="126"/>
    </row>
    <row r="855" spans="4:15" s="15" customFormat="1" ht="12" customHeight="1">
      <c r="D855" s="119"/>
      <c r="E855" s="119"/>
      <c r="F855" s="119"/>
      <c r="J855" s="25"/>
      <c r="O855" s="126"/>
    </row>
    <row r="856" spans="4:15" s="15" customFormat="1" ht="12" customHeight="1">
      <c r="D856" s="119"/>
      <c r="E856" s="119"/>
      <c r="F856" s="119"/>
      <c r="J856" s="25"/>
      <c r="O856" s="126"/>
    </row>
    <row r="857" spans="4:15" s="15" customFormat="1" ht="12" customHeight="1">
      <c r="D857" s="119"/>
      <c r="E857" s="119"/>
      <c r="F857" s="119"/>
      <c r="J857" s="25"/>
      <c r="O857" s="126"/>
    </row>
    <row r="858" spans="4:15" s="15" customFormat="1" ht="12" customHeight="1">
      <c r="D858" s="119"/>
      <c r="E858" s="119"/>
      <c r="F858" s="119"/>
      <c r="J858" s="25"/>
      <c r="O858" s="126"/>
    </row>
    <row r="859" spans="4:15" s="15" customFormat="1" ht="12" customHeight="1">
      <c r="D859" s="119"/>
      <c r="E859" s="119"/>
      <c r="F859" s="119"/>
      <c r="J859" s="25"/>
      <c r="O859" s="126"/>
    </row>
    <row r="860" spans="4:15" s="15" customFormat="1" ht="12" customHeight="1">
      <c r="D860" s="119"/>
      <c r="E860" s="119"/>
      <c r="F860" s="119"/>
      <c r="J860" s="25"/>
      <c r="O860" s="126"/>
    </row>
    <row r="861" spans="4:15" s="15" customFormat="1" ht="12" customHeight="1">
      <c r="D861" s="119"/>
      <c r="E861" s="119"/>
      <c r="F861" s="119"/>
      <c r="J861" s="25"/>
      <c r="O861" s="126"/>
    </row>
    <row r="862" spans="4:15" s="15" customFormat="1" ht="12" customHeight="1">
      <c r="D862" s="119"/>
      <c r="E862" s="119"/>
      <c r="F862" s="119"/>
      <c r="J862" s="25"/>
      <c r="O862" s="126"/>
    </row>
    <row r="863" spans="4:15" s="15" customFormat="1" ht="12" customHeight="1">
      <c r="D863" s="119"/>
      <c r="E863" s="119"/>
      <c r="F863" s="119"/>
      <c r="J863" s="25"/>
      <c r="O863" s="126"/>
    </row>
    <row r="864" spans="4:15" s="15" customFormat="1" ht="12" customHeight="1">
      <c r="D864" s="119"/>
      <c r="E864" s="119"/>
      <c r="F864" s="119"/>
      <c r="J864" s="25"/>
      <c r="O864" s="126"/>
    </row>
    <row r="865" spans="4:15" s="15" customFormat="1" ht="12" customHeight="1">
      <c r="D865" s="119"/>
      <c r="E865" s="119"/>
      <c r="F865" s="119"/>
      <c r="J865" s="25"/>
      <c r="O865" s="126"/>
    </row>
    <row r="866" spans="4:15" s="15" customFormat="1" ht="12" customHeight="1">
      <c r="D866" s="119"/>
      <c r="E866" s="119"/>
      <c r="F866" s="119"/>
      <c r="J866" s="25"/>
      <c r="O866" s="126"/>
    </row>
    <row r="867" spans="4:15" s="15" customFormat="1" ht="12" customHeight="1">
      <c r="D867" s="119"/>
      <c r="E867" s="119"/>
      <c r="F867" s="119"/>
      <c r="J867" s="25"/>
      <c r="O867" s="126"/>
    </row>
    <row r="868" spans="4:15" s="15" customFormat="1" ht="12" customHeight="1">
      <c r="D868" s="119"/>
      <c r="E868" s="119"/>
      <c r="F868" s="119"/>
      <c r="J868" s="25"/>
      <c r="O868" s="126"/>
    </row>
    <row r="869" spans="4:15" s="15" customFormat="1" ht="12" customHeight="1">
      <c r="D869" s="119"/>
      <c r="E869" s="119"/>
      <c r="F869" s="119"/>
      <c r="J869" s="25"/>
      <c r="O869" s="126"/>
    </row>
    <row r="870" spans="4:15" s="15" customFormat="1" ht="12" customHeight="1">
      <c r="D870" s="119"/>
      <c r="E870" s="119"/>
      <c r="F870" s="119"/>
      <c r="J870" s="25"/>
      <c r="O870" s="126"/>
    </row>
    <row r="871" spans="4:15" s="15" customFormat="1" ht="12" customHeight="1">
      <c r="D871" s="119"/>
      <c r="E871" s="119"/>
      <c r="F871" s="119"/>
      <c r="J871" s="25"/>
      <c r="O871" s="126"/>
    </row>
    <row r="872" spans="4:15" s="15" customFormat="1" ht="12" customHeight="1">
      <c r="D872" s="119"/>
      <c r="E872" s="119"/>
      <c r="F872" s="119"/>
      <c r="J872" s="25"/>
      <c r="O872" s="126"/>
    </row>
    <row r="873" spans="4:15" s="15" customFormat="1" ht="12" customHeight="1">
      <c r="D873" s="119"/>
      <c r="E873" s="119"/>
      <c r="F873" s="119"/>
      <c r="J873" s="25"/>
      <c r="O873" s="126"/>
    </row>
    <row r="874" spans="4:15" s="15" customFormat="1" ht="12" customHeight="1">
      <c r="D874" s="119"/>
      <c r="E874" s="119"/>
      <c r="F874" s="119"/>
      <c r="J874" s="25"/>
      <c r="O874" s="126"/>
    </row>
    <row r="875" spans="4:15" s="15" customFormat="1" ht="12" customHeight="1">
      <c r="D875" s="119"/>
      <c r="E875" s="119"/>
      <c r="F875" s="119"/>
      <c r="J875" s="25"/>
      <c r="O875" s="126"/>
    </row>
    <row r="876" spans="4:15" s="15" customFormat="1" ht="12" customHeight="1">
      <c r="D876" s="119"/>
      <c r="E876" s="119"/>
      <c r="F876" s="119"/>
      <c r="J876" s="25"/>
      <c r="O876" s="126"/>
    </row>
    <row r="877" spans="4:15" s="15" customFormat="1" ht="12" customHeight="1">
      <c r="D877" s="119"/>
      <c r="E877" s="119"/>
      <c r="F877" s="119"/>
      <c r="J877" s="25"/>
      <c r="O877" s="126"/>
    </row>
    <row r="878" spans="4:15" s="15" customFormat="1" ht="12" customHeight="1">
      <c r="D878" s="119"/>
      <c r="E878" s="119"/>
      <c r="F878" s="119"/>
      <c r="J878" s="25"/>
      <c r="O878" s="126"/>
    </row>
    <row r="879" spans="4:15" s="15" customFormat="1" ht="12" customHeight="1">
      <c r="D879" s="119"/>
      <c r="E879" s="119"/>
      <c r="F879" s="119"/>
      <c r="J879" s="25"/>
      <c r="O879" s="126"/>
    </row>
    <row r="880" spans="4:15" s="15" customFormat="1" ht="12" customHeight="1">
      <c r="D880" s="119"/>
      <c r="E880" s="119"/>
      <c r="F880" s="119"/>
      <c r="J880" s="25"/>
      <c r="O880" s="126"/>
    </row>
    <row r="881" spans="4:15" s="15" customFormat="1" ht="12" customHeight="1">
      <c r="D881" s="119"/>
      <c r="E881" s="119"/>
      <c r="F881" s="119"/>
      <c r="J881" s="25"/>
      <c r="O881" s="126"/>
    </row>
    <row r="882" spans="4:15" s="15" customFormat="1" ht="12" customHeight="1">
      <c r="D882" s="119"/>
      <c r="E882" s="119"/>
      <c r="F882" s="119"/>
      <c r="J882" s="25"/>
      <c r="O882" s="126"/>
    </row>
    <row r="883" spans="4:15" s="15" customFormat="1" ht="12" customHeight="1">
      <c r="D883" s="119"/>
      <c r="E883" s="119"/>
      <c r="F883" s="119"/>
      <c r="J883" s="25"/>
      <c r="O883" s="126"/>
    </row>
    <row r="884" spans="4:15" s="15" customFormat="1" ht="12" customHeight="1">
      <c r="D884" s="119"/>
      <c r="E884" s="119"/>
      <c r="F884" s="119"/>
      <c r="J884" s="25"/>
      <c r="O884" s="126"/>
    </row>
    <row r="885" spans="4:15" s="15" customFormat="1" ht="12" customHeight="1">
      <c r="D885" s="119"/>
      <c r="E885" s="119"/>
      <c r="F885" s="119"/>
      <c r="J885" s="25"/>
      <c r="O885" s="126"/>
    </row>
    <row r="886" spans="4:15" s="15" customFormat="1" ht="12" customHeight="1">
      <c r="D886" s="119"/>
      <c r="E886" s="119"/>
      <c r="F886" s="119"/>
      <c r="J886" s="25"/>
      <c r="O886" s="126"/>
    </row>
    <row r="887" spans="4:15" s="15" customFormat="1" ht="12" customHeight="1">
      <c r="D887" s="119"/>
      <c r="E887" s="119"/>
      <c r="F887" s="119"/>
      <c r="J887" s="25"/>
      <c r="O887" s="126"/>
    </row>
    <row r="888" spans="4:15" s="15" customFormat="1" ht="12" customHeight="1">
      <c r="D888" s="119"/>
      <c r="E888" s="119"/>
      <c r="F888" s="119"/>
      <c r="J888" s="25"/>
      <c r="O888" s="126"/>
    </row>
    <row r="889" spans="4:15" s="15" customFormat="1" ht="12" customHeight="1">
      <c r="D889" s="119"/>
      <c r="E889" s="119"/>
      <c r="F889" s="119"/>
      <c r="J889" s="25"/>
      <c r="O889" s="126"/>
    </row>
    <row r="890" spans="4:15" s="15" customFormat="1" ht="12" customHeight="1">
      <c r="D890" s="119"/>
      <c r="E890" s="119"/>
      <c r="F890" s="119"/>
      <c r="J890" s="25"/>
      <c r="O890" s="126"/>
    </row>
    <row r="891" spans="4:15" s="15" customFormat="1" ht="12" customHeight="1">
      <c r="D891" s="119"/>
      <c r="E891" s="119"/>
      <c r="F891" s="119"/>
      <c r="J891" s="25"/>
      <c r="O891" s="126"/>
    </row>
    <row r="892" spans="4:15" s="15" customFormat="1" ht="12" customHeight="1">
      <c r="D892" s="119"/>
      <c r="E892" s="119"/>
      <c r="F892" s="119"/>
      <c r="J892" s="25"/>
      <c r="O892" s="126"/>
    </row>
    <row r="893" spans="4:15" s="15" customFormat="1" ht="12" customHeight="1">
      <c r="D893" s="119"/>
      <c r="E893" s="119"/>
      <c r="F893" s="119"/>
      <c r="J893" s="25"/>
      <c r="O893" s="126"/>
    </row>
    <row r="894" spans="4:15" s="15" customFormat="1" ht="12" customHeight="1">
      <c r="D894" s="119"/>
      <c r="E894" s="119"/>
      <c r="F894" s="119"/>
      <c r="J894" s="25"/>
      <c r="O894" s="126"/>
    </row>
    <row r="895" spans="4:15" s="15" customFormat="1" ht="12" customHeight="1">
      <c r="D895" s="119"/>
      <c r="E895" s="119"/>
      <c r="F895" s="119"/>
      <c r="J895" s="25"/>
      <c r="O895" s="126"/>
    </row>
    <row r="896" spans="4:15" s="15" customFormat="1" ht="12" customHeight="1">
      <c r="D896" s="119"/>
      <c r="E896" s="119"/>
      <c r="F896" s="119"/>
      <c r="J896" s="25"/>
      <c r="O896" s="126"/>
    </row>
    <row r="897" spans="4:15" s="15" customFormat="1" ht="12" customHeight="1">
      <c r="D897" s="119"/>
      <c r="E897" s="119"/>
      <c r="F897" s="119"/>
      <c r="J897" s="25"/>
      <c r="O897" s="126"/>
    </row>
    <row r="898" spans="4:15" s="15" customFormat="1" ht="12" customHeight="1">
      <c r="D898" s="119"/>
      <c r="E898" s="119"/>
      <c r="F898" s="119"/>
      <c r="J898" s="25"/>
      <c r="O898" s="126"/>
    </row>
    <row r="899" spans="4:15" s="15" customFormat="1" ht="12" customHeight="1">
      <c r="D899" s="119"/>
      <c r="E899" s="119"/>
      <c r="F899" s="119"/>
      <c r="J899" s="25"/>
      <c r="O899" s="126"/>
    </row>
    <row r="900" spans="4:15" s="15" customFormat="1" ht="12" customHeight="1">
      <c r="D900" s="119"/>
      <c r="E900" s="119"/>
      <c r="F900" s="119"/>
      <c r="J900" s="25"/>
      <c r="O900" s="126"/>
    </row>
    <row r="901" spans="4:15" s="15" customFormat="1" ht="12" customHeight="1">
      <c r="D901" s="119"/>
      <c r="E901" s="119"/>
      <c r="F901" s="119"/>
      <c r="J901" s="25"/>
      <c r="O901" s="126"/>
    </row>
    <row r="902" spans="4:15" s="15" customFormat="1" ht="12" customHeight="1">
      <c r="D902" s="119"/>
      <c r="E902" s="119"/>
      <c r="F902" s="119"/>
      <c r="J902" s="25"/>
      <c r="O902" s="126"/>
    </row>
    <row r="903" spans="4:15" s="15" customFormat="1" ht="12" customHeight="1">
      <c r="D903" s="119"/>
      <c r="E903" s="119"/>
      <c r="F903" s="119"/>
      <c r="J903" s="25"/>
      <c r="O903" s="126"/>
    </row>
    <row r="904" spans="4:15" s="15" customFormat="1" ht="12" customHeight="1">
      <c r="D904" s="119"/>
      <c r="E904" s="119"/>
      <c r="F904" s="119"/>
      <c r="J904" s="25"/>
      <c r="O904" s="126"/>
    </row>
    <row r="905" spans="4:15" s="15" customFormat="1" ht="12" customHeight="1">
      <c r="D905" s="119"/>
      <c r="E905" s="119"/>
      <c r="F905" s="119"/>
      <c r="J905" s="25"/>
      <c r="O905" s="126"/>
    </row>
    <row r="906" spans="4:15" s="15" customFormat="1" ht="12" customHeight="1">
      <c r="D906" s="119"/>
      <c r="E906" s="119"/>
      <c r="F906" s="119"/>
      <c r="J906" s="25"/>
      <c r="O906" s="126"/>
    </row>
    <row r="907" spans="4:15" s="15" customFormat="1" ht="12" customHeight="1">
      <c r="D907" s="119"/>
      <c r="E907" s="119"/>
      <c r="F907" s="119"/>
      <c r="J907" s="25"/>
      <c r="O907" s="126"/>
    </row>
    <row r="908" spans="4:15" s="15" customFormat="1" ht="12" customHeight="1">
      <c r="D908" s="119"/>
      <c r="E908" s="119"/>
      <c r="F908" s="119"/>
      <c r="J908" s="25"/>
      <c r="O908" s="126"/>
    </row>
    <row r="909" spans="4:15" s="15" customFormat="1" ht="12" customHeight="1">
      <c r="D909" s="119"/>
      <c r="E909" s="119"/>
      <c r="F909" s="119"/>
      <c r="J909" s="25"/>
      <c r="O909" s="126"/>
    </row>
    <row r="910" spans="4:15" s="15" customFormat="1" ht="12" customHeight="1">
      <c r="D910" s="119"/>
      <c r="E910" s="119"/>
      <c r="F910" s="119"/>
      <c r="J910" s="25"/>
      <c r="O910" s="126"/>
    </row>
    <row r="911" spans="4:15" s="15" customFormat="1" ht="12" customHeight="1">
      <c r="D911" s="119"/>
      <c r="E911" s="119"/>
      <c r="F911" s="119"/>
      <c r="J911" s="25"/>
      <c r="O911" s="126"/>
    </row>
    <row r="912" spans="4:15" s="15" customFormat="1" ht="12" customHeight="1">
      <c r="D912" s="119"/>
      <c r="E912" s="119"/>
      <c r="F912" s="119"/>
      <c r="J912" s="25"/>
      <c r="O912" s="126"/>
    </row>
    <row r="913" spans="4:15" s="15" customFormat="1" ht="12" customHeight="1">
      <c r="D913" s="119"/>
      <c r="E913" s="119"/>
      <c r="F913" s="119"/>
      <c r="J913" s="25"/>
      <c r="O913" s="126"/>
    </row>
    <row r="914" spans="4:15" s="15" customFormat="1" ht="12" customHeight="1">
      <c r="D914" s="119"/>
      <c r="E914" s="119"/>
      <c r="F914" s="119"/>
      <c r="J914" s="25"/>
      <c r="O914" s="126"/>
    </row>
    <row r="915" spans="4:15" s="15" customFormat="1" ht="12" customHeight="1">
      <c r="D915" s="119"/>
      <c r="E915" s="119"/>
      <c r="F915" s="119"/>
      <c r="J915" s="25"/>
      <c r="O915" s="126"/>
    </row>
    <row r="916" spans="4:15" s="15" customFormat="1" ht="12" customHeight="1">
      <c r="D916" s="119"/>
      <c r="E916" s="119"/>
      <c r="F916" s="119"/>
      <c r="J916" s="25"/>
      <c r="O916" s="126"/>
    </row>
    <row r="917" spans="4:15" s="15" customFormat="1" ht="12" customHeight="1">
      <c r="D917" s="119"/>
      <c r="E917" s="119"/>
      <c r="F917" s="119"/>
      <c r="J917" s="25"/>
      <c r="O917" s="126"/>
    </row>
    <row r="918" spans="4:15" s="15" customFormat="1" ht="12" customHeight="1">
      <c r="D918" s="119"/>
      <c r="E918" s="119"/>
      <c r="F918" s="119"/>
      <c r="J918" s="25"/>
      <c r="O918" s="126"/>
    </row>
    <row r="919" spans="4:15" s="15" customFormat="1" ht="12" customHeight="1">
      <c r="D919" s="119"/>
      <c r="E919" s="119"/>
      <c r="F919" s="119"/>
      <c r="J919" s="25"/>
      <c r="O919" s="126"/>
    </row>
    <row r="920" spans="4:15" s="15" customFormat="1" ht="12" customHeight="1">
      <c r="D920" s="119"/>
      <c r="E920" s="119"/>
      <c r="F920" s="119"/>
      <c r="J920" s="25"/>
      <c r="O920" s="126"/>
    </row>
    <row r="921" spans="4:15" s="15" customFormat="1" ht="12" customHeight="1">
      <c r="D921" s="119"/>
      <c r="E921" s="119"/>
      <c r="F921" s="119"/>
      <c r="J921" s="25"/>
      <c r="O921" s="126"/>
    </row>
    <row r="922" spans="4:15" s="15" customFormat="1" ht="12" customHeight="1">
      <c r="D922" s="119"/>
      <c r="E922" s="119"/>
      <c r="F922" s="119"/>
      <c r="J922" s="25"/>
      <c r="O922" s="126"/>
    </row>
    <row r="923" spans="4:15" s="15" customFormat="1" ht="12" customHeight="1">
      <c r="D923" s="119"/>
      <c r="E923" s="119"/>
      <c r="F923" s="119"/>
      <c r="J923" s="25"/>
      <c r="O923" s="126"/>
    </row>
    <row r="924" spans="4:15" s="15" customFormat="1" ht="12" customHeight="1">
      <c r="D924" s="119"/>
      <c r="E924" s="119"/>
      <c r="F924" s="119"/>
      <c r="J924" s="25"/>
      <c r="O924" s="126"/>
    </row>
    <row r="925" spans="4:15" s="15" customFormat="1" ht="12" customHeight="1">
      <c r="D925" s="119"/>
      <c r="E925" s="119"/>
      <c r="F925" s="119"/>
      <c r="J925" s="25"/>
      <c r="O925" s="126"/>
    </row>
    <row r="926" spans="4:15" s="15" customFormat="1" ht="12" customHeight="1">
      <c r="D926" s="119"/>
      <c r="E926" s="119"/>
      <c r="F926" s="119"/>
      <c r="J926" s="25"/>
      <c r="O926" s="126"/>
    </row>
    <row r="927" spans="4:15" s="15" customFormat="1" ht="12" customHeight="1">
      <c r="D927" s="119"/>
      <c r="E927" s="119"/>
      <c r="F927" s="119"/>
      <c r="J927" s="25"/>
      <c r="O927" s="126"/>
    </row>
    <row r="928" spans="4:15" s="15" customFormat="1" ht="12" customHeight="1">
      <c r="D928" s="119"/>
      <c r="E928" s="119"/>
      <c r="F928" s="119"/>
      <c r="J928" s="25"/>
      <c r="O928" s="126"/>
    </row>
    <row r="929" spans="4:15" s="15" customFormat="1" ht="12" customHeight="1">
      <c r="D929" s="119"/>
      <c r="E929" s="119"/>
      <c r="F929" s="119"/>
      <c r="J929" s="25"/>
      <c r="O929" s="126"/>
    </row>
    <row r="930" spans="4:15" s="15" customFormat="1" ht="12" customHeight="1">
      <c r="D930" s="119"/>
      <c r="E930" s="119"/>
      <c r="F930" s="119"/>
      <c r="J930" s="25"/>
      <c r="O930" s="126"/>
    </row>
    <row r="931" spans="4:15" s="15" customFormat="1" ht="12" customHeight="1">
      <c r="D931" s="119"/>
      <c r="E931" s="119"/>
      <c r="F931" s="119"/>
      <c r="J931" s="25"/>
      <c r="O931" s="126"/>
    </row>
    <row r="932" spans="4:15" s="15" customFormat="1" ht="12" customHeight="1">
      <c r="D932" s="119"/>
      <c r="E932" s="119"/>
      <c r="F932" s="119"/>
      <c r="J932" s="25"/>
      <c r="O932" s="126"/>
    </row>
    <row r="933" spans="4:15" s="15" customFormat="1" ht="12" customHeight="1">
      <c r="D933" s="119"/>
      <c r="E933" s="119"/>
      <c r="F933" s="119"/>
      <c r="J933" s="25"/>
      <c r="O933" s="126"/>
    </row>
    <row r="934" spans="4:15" s="15" customFormat="1" ht="12" customHeight="1">
      <c r="D934" s="119"/>
      <c r="E934" s="119"/>
      <c r="F934" s="119"/>
      <c r="J934" s="25"/>
      <c r="O934" s="126"/>
    </row>
    <row r="935" spans="4:15" s="15" customFormat="1" ht="12" customHeight="1">
      <c r="D935" s="119"/>
      <c r="E935" s="119"/>
      <c r="F935" s="119"/>
      <c r="J935" s="25"/>
      <c r="O935" s="126"/>
    </row>
    <row r="936" spans="4:15" s="15" customFormat="1" ht="12" customHeight="1">
      <c r="D936" s="119"/>
      <c r="E936" s="119"/>
      <c r="F936" s="119"/>
      <c r="J936" s="25"/>
      <c r="O936" s="126"/>
    </row>
    <row r="937" spans="4:15" s="15" customFormat="1" ht="12" customHeight="1">
      <c r="D937" s="119"/>
      <c r="E937" s="119"/>
      <c r="F937" s="119"/>
      <c r="J937" s="25"/>
      <c r="O937" s="126"/>
    </row>
    <row r="938" spans="4:15" s="15" customFormat="1" ht="12" customHeight="1">
      <c r="D938" s="119"/>
      <c r="E938" s="119"/>
      <c r="F938" s="119"/>
      <c r="J938" s="25"/>
      <c r="O938" s="126"/>
    </row>
    <row r="939" spans="4:15" s="15" customFormat="1" ht="12" customHeight="1">
      <c r="D939" s="119"/>
      <c r="E939" s="119"/>
      <c r="F939" s="119"/>
      <c r="J939" s="25"/>
      <c r="O939" s="126"/>
    </row>
    <row r="940" spans="4:15" s="15" customFormat="1" ht="12" customHeight="1">
      <c r="D940" s="119"/>
      <c r="E940" s="119"/>
      <c r="F940" s="119"/>
      <c r="J940" s="25"/>
      <c r="O940" s="126"/>
    </row>
    <row r="941" spans="4:15" s="15" customFormat="1" ht="12" customHeight="1">
      <c r="D941" s="119"/>
      <c r="E941" s="119"/>
      <c r="F941" s="119"/>
      <c r="J941" s="25"/>
      <c r="O941" s="126"/>
    </row>
    <row r="942" spans="4:15" s="15" customFormat="1" ht="12" customHeight="1">
      <c r="D942" s="119"/>
      <c r="E942" s="119"/>
      <c r="F942" s="119"/>
      <c r="J942" s="25"/>
      <c r="O942" s="126"/>
    </row>
    <row r="943" spans="4:15" s="15" customFormat="1" ht="12" customHeight="1">
      <c r="D943" s="119"/>
      <c r="E943" s="119"/>
      <c r="F943" s="119"/>
      <c r="J943" s="25"/>
      <c r="O943" s="126"/>
    </row>
    <row r="944" spans="4:15" s="15" customFormat="1" ht="12" customHeight="1">
      <c r="D944" s="119"/>
      <c r="E944" s="119"/>
      <c r="F944" s="119"/>
      <c r="J944" s="25"/>
      <c r="O944" s="126"/>
    </row>
    <row r="945" spans="4:15" s="15" customFormat="1" ht="12" customHeight="1">
      <c r="D945" s="119"/>
      <c r="E945" s="119"/>
      <c r="F945" s="119"/>
      <c r="J945" s="25"/>
      <c r="O945" s="126"/>
    </row>
    <row r="946" spans="4:15" s="15" customFormat="1" ht="12" customHeight="1">
      <c r="D946" s="119"/>
      <c r="E946" s="119"/>
      <c r="F946" s="119"/>
      <c r="J946" s="25"/>
      <c r="O946" s="126"/>
    </row>
    <row r="947" spans="4:15" s="15" customFormat="1" ht="12" customHeight="1">
      <c r="D947" s="119"/>
      <c r="E947" s="119"/>
      <c r="F947" s="119"/>
      <c r="J947" s="25"/>
      <c r="O947" s="126"/>
    </row>
    <row r="948" spans="4:15" s="15" customFormat="1" ht="12" customHeight="1">
      <c r="D948" s="119"/>
      <c r="E948" s="119"/>
      <c r="F948" s="119"/>
      <c r="J948" s="25"/>
      <c r="O948" s="126"/>
    </row>
    <row r="949" spans="4:15" s="15" customFormat="1" ht="12" customHeight="1">
      <c r="D949" s="119"/>
      <c r="E949" s="119"/>
      <c r="F949" s="119"/>
      <c r="J949" s="25"/>
      <c r="O949" s="126"/>
    </row>
    <row r="950" spans="4:15" s="15" customFormat="1" ht="12" customHeight="1">
      <c r="D950" s="119"/>
      <c r="E950" s="119"/>
      <c r="F950" s="119"/>
      <c r="J950" s="25"/>
      <c r="O950" s="126"/>
    </row>
    <row r="951" spans="4:15" s="15" customFormat="1" ht="12" customHeight="1">
      <c r="D951" s="119"/>
      <c r="E951" s="119"/>
      <c r="F951" s="119"/>
      <c r="J951" s="25"/>
      <c r="O951" s="126"/>
    </row>
    <row r="952" spans="4:15" s="15" customFormat="1" ht="12" customHeight="1">
      <c r="D952" s="119"/>
      <c r="E952" s="119"/>
      <c r="F952" s="119"/>
      <c r="J952" s="25"/>
      <c r="O952" s="126"/>
    </row>
    <row r="953" spans="4:15" s="15" customFormat="1" ht="12" customHeight="1">
      <c r="D953" s="119"/>
      <c r="E953" s="119"/>
      <c r="F953" s="119"/>
      <c r="J953" s="25"/>
      <c r="O953" s="126"/>
    </row>
    <row r="954" spans="4:15" s="15" customFormat="1" ht="12" customHeight="1">
      <c r="D954" s="119"/>
      <c r="E954" s="119"/>
      <c r="F954" s="119"/>
      <c r="J954" s="25"/>
      <c r="O954" s="126"/>
    </row>
    <row r="955" spans="4:15" s="15" customFormat="1" ht="12" customHeight="1">
      <c r="D955" s="119"/>
      <c r="E955" s="119"/>
      <c r="F955" s="119"/>
      <c r="J955" s="25"/>
      <c r="O955" s="126"/>
    </row>
    <row r="956" spans="4:15" s="15" customFormat="1" ht="12" customHeight="1">
      <c r="D956" s="119"/>
      <c r="E956" s="119"/>
      <c r="F956" s="119"/>
      <c r="J956" s="25"/>
      <c r="O956" s="126"/>
    </row>
    <row r="957" spans="4:15" s="15" customFormat="1" ht="12" customHeight="1">
      <c r="D957" s="119"/>
      <c r="E957" s="119"/>
      <c r="F957" s="119"/>
      <c r="J957" s="25"/>
      <c r="O957" s="126"/>
    </row>
    <row r="958" spans="4:15" s="15" customFormat="1" ht="12" customHeight="1">
      <c r="D958" s="119"/>
      <c r="E958" s="119"/>
      <c r="F958" s="119"/>
      <c r="J958" s="25"/>
      <c r="O958" s="126"/>
    </row>
    <row r="959" spans="4:15" s="15" customFormat="1" ht="12" customHeight="1">
      <c r="D959" s="119"/>
      <c r="E959" s="119"/>
      <c r="F959" s="119"/>
      <c r="J959" s="25"/>
      <c r="O959" s="126"/>
    </row>
    <row r="960" spans="4:15" s="15" customFormat="1" ht="12" customHeight="1">
      <c r="D960" s="119"/>
      <c r="E960" s="119"/>
      <c r="F960" s="119"/>
      <c r="J960" s="25"/>
      <c r="O960" s="126"/>
    </row>
    <row r="961" spans="4:15" s="15" customFormat="1" ht="12" customHeight="1">
      <c r="D961" s="119"/>
      <c r="E961" s="119"/>
      <c r="F961" s="119"/>
      <c r="J961" s="25"/>
      <c r="O961" s="126"/>
    </row>
    <row r="962" spans="4:15" s="15" customFormat="1" ht="12" customHeight="1">
      <c r="D962" s="119"/>
      <c r="E962" s="119"/>
      <c r="F962" s="119"/>
      <c r="J962" s="25"/>
      <c r="O962" s="126"/>
    </row>
    <row r="963" spans="4:15" s="15" customFormat="1" ht="12" customHeight="1">
      <c r="D963" s="119"/>
      <c r="E963" s="119"/>
      <c r="F963" s="119"/>
      <c r="J963" s="25"/>
      <c r="O963" s="126"/>
    </row>
    <row r="964" spans="4:15" s="15" customFormat="1" ht="12" customHeight="1">
      <c r="D964" s="119"/>
      <c r="E964" s="119"/>
      <c r="F964" s="119"/>
      <c r="J964" s="25"/>
      <c r="O964" s="126"/>
    </row>
    <row r="965" spans="4:15" s="15" customFormat="1" ht="12" customHeight="1">
      <c r="D965" s="119"/>
      <c r="E965" s="119"/>
      <c r="F965" s="119"/>
      <c r="J965" s="25"/>
      <c r="O965" s="126"/>
    </row>
    <row r="966" spans="4:15" s="15" customFormat="1" ht="12" customHeight="1">
      <c r="D966" s="119"/>
      <c r="E966" s="119"/>
      <c r="F966" s="119"/>
      <c r="J966" s="25"/>
      <c r="O966" s="126"/>
    </row>
    <row r="967" spans="4:15" s="15" customFormat="1" ht="12" customHeight="1">
      <c r="D967" s="119"/>
      <c r="E967" s="119"/>
      <c r="F967" s="119"/>
      <c r="J967" s="25"/>
      <c r="O967" s="126"/>
    </row>
    <row r="968" spans="4:15" s="15" customFormat="1" ht="12" customHeight="1">
      <c r="D968" s="119"/>
      <c r="E968" s="119"/>
      <c r="F968" s="119"/>
      <c r="J968" s="25"/>
      <c r="O968" s="126"/>
    </row>
    <row r="969" spans="4:15" s="15" customFormat="1" ht="12" customHeight="1">
      <c r="D969" s="119"/>
      <c r="E969" s="119"/>
      <c r="F969" s="119"/>
      <c r="J969" s="25"/>
      <c r="O969" s="126"/>
    </row>
    <row r="970" spans="4:15" s="15" customFormat="1" ht="12" customHeight="1">
      <c r="D970" s="119"/>
      <c r="E970" s="119"/>
      <c r="F970" s="119"/>
      <c r="J970" s="25"/>
      <c r="O970" s="126"/>
    </row>
    <row r="971" spans="4:15" s="15" customFormat="1" ht="12" customHeight="1">
      <c r="D971" s="119"/>
      <c r="E971" s="119"/>
      <c r="F971" s="119"/>
      <c r="J971" s="25"/>
      <c r="O971" s="126"/>
    </row>
    <row r="972" spans="4:15" s="15" customFormat="1" ht="12" customHeight="1">
      <c r="D972" s="119"/>
      <c r="E972" s="119"/>
      <c r="F972" s="119"/>
      <c r="J972" s="25"/>
      <c r="O972" s="126"/>
    </row>
    <row r="973" spans="4:15" s="15" customFormat="1" ht="12" customHeight="1">
      <c r="D973" s="119"/>
      <c r="E973" s="119"/>
      <c r="F973" s="119"/>
      <c r="J973" s="25"/>
      <c r="O973" s="126"/>
    </row>
    <row r="974" spans="4:15" s="15" customFormat="1" ht="12" customHeight="1">
      <c r="D974" s="119"/>
      <c r="E974" s="119"/>
      <c r="F974" s="119"/>
      <c r="J974" s="25"/>
      <c r="O974" s="126"/>
    </row>
    <row r="975" spans="4:15" s="15" customFormat="1" ht="12" customHeight="1">
      <c r="D975" s="119"/>
      <c r="E975" s="119"/>
      <c r="F975" s="119"/>
      <c r="J975" s="25"/>
      <c r="O975" s="126"/>
    </row>
    <row r="976" spans="4:15" s="15" customFormat="1" ht="12" customHeight="1">
      <c r="D976" s="119"/>
      <c r="E976" s="119"/>
      <c r="F976" s="119"/>
      <c r="J976" s="25"/>
      <c r="O976" s="126"/>
    </row>
    <row r="977" spans="4:15" s="15" customFormat="1" ht="12" customHeight="1">
      <c r="D977" s="119"/>
      <c r="E977" s="119"/>
      <c r="F977" s="119"/>
      <c r="J977" s="25"/>
      <c r="O977" s="126"/>
    </row>
    <row r="978" spans="4:15" s="15" customFormat="1" ht="12" customHeight="1">
      <c r="D978" s="119"/>
      <c r="E978" s="119"/>
      <c r="F978" s="119"/>
      <c r="J978" s="25"/>
      <c r="O978" s="126"/>
    </row>
    <row r="979" spans="4:15" s="15" customFormat="1" ht="12" customHeight="1">
      <c r="D979" s="119"/>
      <c r="E979" s="119"/>
      <c r="F979" s="119"/>
      <c r="J979" s="25"/>
      <c r="O979" s="126"/>
    </row>
    <row r="980" spans="4:15" s="15" customFormat="1" ht="12" customHeight="1">
      <c r="D980" s="119"/>
      <c r="E980" s="119"/>
      <c r="F980" s="119"/>
      <c r="J980" s="25"/>
      <c r="O980" s="126"/>
    </row>
    <row r="981" spans="4:15" s="15" customFormat="1" ht="12" customHeight="1">
      <c r="D981" s="119"/>
      <c r="E981" s="119"/>
      <c r="F981" s="119"/>
      <c r="J981" s="25"/>
      <c r="O981" s="126"/>
    </row>
    <row r="982" spans="4:15" s="15" customFormat="1" ht="12" customHeight="1">
      <c r="D982" s="119"/>
      <c r="E982" s="119"/>
      <c r="F982" s="119"/>
      <c r="J982" s="25"/>
      <c r="O982" s="126"/>
    </row>
    <row r="983" spans="4:15" s="15" customFormat="1" ht="12" customHeight="1">
      <c r="D983" s="119"/>
      <c r="E983" s="119"/>
      <c r="F983" s="119"/>
      <c r="J983" s="25"/>
      <c r="O983" s="126"/>
    </row>
    <row r="984" spans="4:15" s="15" customFormat="1" ht="12" customHeight="1">
      <c r="D984" s="119"/>
      <c r="E984" s="119"/>
      <c r="F984" s="119"/>
      <c r="J984" s="25"/>
      <c r="O984" s="126"/>
    </row>
    <row r="985" spans="4:15" s="15" customFormat="1" ht="12" customHeight="1">
      <c r="D985" s="119"/>
      <c r="E985" s="119"/>
      <c r="F985" s="119"/>
      <c r="J985" s="25"/>
      <c r="O985" s="126"/>
    </row>
    <row r="986" spans="4:15" s="15" customFormat="1" ht="12" customHeight="1">
      <c r="D986" s="119"/>
      <c r="E986" s="119"/>
      <c r="F986" s="119"/>
      <c r="J986" s="25"/>
      <c r="O986" s="126"/>
    </row>
    <row r="987" spans="4:15" s="15" customFormat="1" ht="12" customHeight="1">
      <c r="D987" s="119"/>
      <c r="E987" s="119"/>
      <c r="F987" s="119"/>
      <c r="J987" s="25"/>
      <c r="O987" s="126"/>
    </row>
    <row r="988" spans="4:15" s="15" customFormat="1" ht="12" customHeight="1">
      <c r="D988" s="119"/>
      <c r="E988" s="119"/>
      <c r="F988" s="119"/>
      <c r="J988" s="25"/>
      <c r="O988" s="126"/>
    </row>
    <row r="989" spans="4:15" s="15" customFormat="1" ht="12" customHeight="1">
      <c r="D989" s="119"/>
      <c r="E989" s="119"/>
      <c r="F989" s="119"/>
      <c r="J989" s="25"/>
      <c r="O989" s="126"/>
    </row>
    <row r="990" spans="4:15" s="15" customFormat="1" ht="12" customHeight="1">
      <c r="D990" s="119"/>
      <c r="E990" s="119"/>
      <c r="F990" s="119"/>
      <c r="J990" s="25"/>
      <c r="O990" s="126"/>
    </row>
    <row r="991" spans="4:15" s="15" customFormat="1" ht="12" customHeight="1">
      <c r="D991" s="119"/>
      <c r="E991" s="119"/>
      <c r="F991" s="119"/>
      <c r="J991" s="25"/>
      <c r="O991" s="126"/>
    </row>
    <row r="992" spans="4:15" s="15" customFormat="1" ht="12" customHeight="1">
      <c r="D992" s="119"/>
      <c r="E992" s="119"/>
      <c r="F992" s="119"/>
      <c r="J992" s="25"/>
      <c r="O992" s="126"/>
    </row>
    <row r="993" spans="4:15" s="15" customFormat="1" ht="12" customHeight="1">
      <c r="D993" s="119"/>
      <c r="E993" s="119"/>
      <c r="F993" s="119"/>
      <c r="J993" s="25"/>
      <c r="O993" s="126"/>
    </row>
    <row r="994" spans="4:15" s="15" customFormat="1" ht="12" customHeight="1">
      <c r="D994" s="119"/>
      <c r="E994" s="119"/>
      <c r="F994" s="119"/>
      <c r="J994" s="25"/>
      <c r="O994" s="126"/>
    </row>
    <row r="995" spans="4:15" s="15" customFormat="1" ht="12" customHeight="1">
      <c r="D995" s="119"/>
      <c r="E995" s="119"/>
      <c r="F995" s="119"/>
      <c r="J995" s="25"/>
      <c r="O995" s="126"/>
    </row>
    <row r="996" spans="4:15" s="15" customFormat="1" ht="12" customHeight="1">
      <c r="D996" s="119"/>
      <c r="E996" s="119"/>
      <c r="F996" s="119"/>
      <c r="J996" s="25"/>
      <c r="O996" s="126"/>
    </row>
    <row r="997" spans="4:15" s="15" customFormat="1" ht="12" customHeight="1">
      <c r="D997" s="119"/>
      <c r="E997" s="119"/>
      <c r="F997" s="119"/>
      <c r="J997" s="25"/>
      <c r="O997" s="126"/>
    </row>
    <row r="998" spans="4:15" s="15" customFormat="1" ht="12" customHeight="1">
      <c r="D998" s="119"/>
      <c r="E998" s="119"/>
      <c r="F998" s="119"/>
      <c r="J998" s="25"/>
      <c r="O998" s="126"/>
    </row>
    <row r="999" spans="4:15" s="15" customFormat="1" ht="12" customHeight="1">
      <c r="D999" s="119"/>
      <c r="E999" s="119"/>
      <c r="F999" s="119"/>
      <c r="J999" s="25"/>
      <c r="O999" s="126"/>
    </row>
    <row r="1000" spans="4:15" s="15" customFormat="1" ht="12" customHeight="1">
      <c r="D1000" s="119"/>
      <c r="E1000" s="119"/>
      <c r="F1000" s="119"/>
      <c r="J1000" s="25"/>
      <c r="O1000" s="126"/>
    </row>
    <row r="1001" spans="4:15" s="15" customFormat="1" ht="12" customHeight="1">
      <c r="D1001" s="119"/>
      <c r="E1001" s="119"/>
      <c r="F1001" s="119"/>
      <c r="J1001" s="25"/>
      <c r="O1001" s="126"/>
    </row>
    <row r="1002" spans="4:15" s="15" customFormat="1" ht="12" customHeight="1">
      <c r="D1002" s="119"/>
      <c r="E1002" s="119"/>
      <c r="F1002" s="119"/>
      <c r="J1002" s="25"/>
      <c r="O1002" s="126"/>
    </row>
    <row r="1003" spans="4:15" s="15" customFormat="1" ht="12" customHeight="1">
      <c r="D1003" s="119"/>
      <c r="E1003" s="119"/>
      <c r="F1003" s="119"/>
      <c r="J1003" s="25"/>
      <c r="O1003" s="126"/>
    </row>
    <row r="1004" spans="4:15" s="15" customFormat="1" ht="12" customHeight="1">
      <c r="D1004" s="119"/>
      <c r="E1004" s="119"/>
      <c r="F1004" s="119"/>
      <c r="J1004" s="25"/>
      <c r="O1004" s="126"/>
    </row>
    <row r="1005" spans="4:15" s="15" customFormat="1" ht="12" customHeight="1">
      <c r="D1005" s="119"/>
      <c r="E1005" s="119"/>
      <c r="F1005" s="119"/>
      <c r="J1005" s="25"/>
      <c r="O1005" s="126"/>
    </row>
    <row r="1006" spans="4:15" s="15" customFormat="1" ht="12" customHeight="1">
      <c r="D1006" s="119"/>
      <c r="E1006" s="119"/>
      <c r="F1006" s="119"/>
      <c r="J1006" s="25"/>
      <c r="O1006" s="126"/>
    </row>
    <row r="1007" spans="4:15" s="15" customFormat="1" ht="12" customHeight="1">
      <c r="D1007" s="119"/>
      <c r="E1007" s="119"/>
      <c r="F1007" s="119"/>
      <c r="J1007" s="25"/>
      <c r="O1007" s="126"/>
    </row>
    <row r="1008" spans="4:15" s="15" customFormat="1" ht="12" customHeight="1">
      <c r="D1008" s="119"/>
      <c r="E1008" s="119"/>
      <c r="F1008" s="119"/>
      <c r="J1008" s="25"/>
      <c r="O1008" s="126"/>
    </row>
    <row r="1009" spans="4:15" s="15" customFormat="1" ht="12" customHeight="1">
      <c r="D1009" s="119"/>
      <c r="E1009" s="119"/>
      <c r="F1009" s="119"/>
      <c r="J1009" s="25"/>
      <c r="O1009" s="126"/>
    </row>
    <row r="1010" spans="4:15" s="15" customFormat="1" ht="12" customHeight="1">
      <c r="D1010" s="119"/>
      <c r="E1010" s="119"/>
      <c r="F1010" s="119"/>
      <c r="J1010" s="25"/>
      <c r="O1010" s="126"/>
    </row>
    <row r="1011" spans="4:15" s="15" customFormat="1" ht="12" customHeight="1">
      <c r="D1011" s="119"/>
      <c r="E1011" s="119"/>
      <c r="F1011" s="119"/>
      <c r="J1011" s="25"/>
      <c r="O1011" s="126"/>
    </row>
    <row r="1012" spans="4:15" s="15" customFormat="1" ht="12" customHeight="1">
      <c r="D1012" s="119"/>
      <c r="E1012" s="119"/>
      <c r="F1012" s="119"/>
      <c r="J1012" s="25"/>
      <c r="O1012" s="126"/>
    </row>
    <row r="1013" spans="4:15" s="15" customFormat="1" ht="12" customHeight="1">
      <c r="D1013" s="119"/>
      <c r="E1013" s="119"/>
      <c r="F1013" s="119"/>
      <c r="J1013" s="25"/>
      <c r="O1013" s="126"/>
    </row>
    <row r="1014" spans="4:15" s="15" customFormat="1" ht="12" customHeight="1">
      <c r="D1014" s="119"/>
      <c r="E1014" s="119"/>
      <c r="F1014" s="119"/>
      <c r="J1014" s="25"/>
      <c r="O1014" s="126"/>
    </row>
    <row r="1015" spans="4:15" s="15" customFormat="1" ht="12" customHeight="1">
      <c r="D1015" s="119"/>
      <c r="E1015" s="119"/>
      <c r="F1015" s="119"/>
      <c r="J1015" s="25"/>
      <c r="O1015" s="126"/>
    </row>
    <row r="1016" spans="4:15" s="15" customFormat="1" ht="12" customHeight="1">
      <c r="D1016" s="119"/>
      <c r="E1016" s="119"/>
      <c r="F1016" s="119"/>
      <c r="J1016" s="25"/>
      <c r="O1016" s="126"/>
    </row>
    <row r="1017" spans="4:15" s="15" customFormat="1" ht="12" customHeight="1">
      <c r="D1017" s="119"/>
      <c r="E1017" s="119"/>
      <c r="F1017" s="119"/>
      <c r="J1017" s="25"/>
      <c r="O1017" s="126"/>
    </row>
    <row r="1018" spans="4:15" s="15" customFormat="1" ht="12" customHeight="1">
      <c r="D1018" s="119"/>
      <c r="E1018" s="119"/>
      <c r="F1018" s="119"/>
      <c r="J1018" s="25"/>
      <c r="O1018" s="126"/>
    </row>
    <row r="1019" spans="4:15" s="15" customFormat="1" ht="12" customHeight="1">
      <c r="D1019" s="119"/>
      <c r="E1019" s="119"/>
      <c r="F1019" s="119"/>
      <c r="J1019" s="25"/>
      <c r="O1019" s="126"/>
    </row>
    <row r="1020" spans="4:15" s="15" customFormat="1" ht="12" customHeight="1">
      <c r="D1020" s="119"/>
      <c r="E1020" s="119"/>
      <c r="F1020" s="119"/>
      <c r="J1020" s="25"/>
      <c r="O1020" s="126"/>
    </row>
    <row r="1021" spans="4:15" s="15" customFormat="1" ht="12" customHeight="1">
      <c r="D1021" s="119"/>
      <c r="E1021" s="119"/>
      <c r="F1021" s="119"/>
      <c r="J1021" s="25"/>
      <c r="O1021" s="126"/>
    </row>
    <row r="1022" spans="4:15" s="15" customFormat="1" ht="12" customHeight="1">
      <c r="D1022" s="119"/>
      <c r="E1022" s="119"/>
      <c r="F1022" s="119"/>
      <c r="J1022" s="25"/>
      <c r="O1022" s="126"/>
    </row>
    <row r="1023" spans="4:15" s="15" customFormat="1" ht="12" customHeight="1">
      <c r="D1023" s="119"/>
      <c r="E1023" s="119"/>
      <c r="F1023" s="119"/>
      <c r="J1023" s="25"/>
      <c r="O1023" s="126"/>
    </row>
    <row r="1024" spans="4:15" s="15" customFormat="1" ht="12" customHeight="1">
      <c r="D1024" s="119"/>
      <c r="E1024" s="119"/>
      <c r="F1024" s="119"/>
      <c r="J1024" s="25"/>
      <c r="O1024" s="126"/>
    </row>
    <row r="1025" spans="4:15" s="15" customFormat="1" ht="12" customHeight="1">
      <c r="D1025" s="119"/>
      <c r="E1025" s="119"/>
      <c r="F1025" s="119"/>
      <c r="J1025" s="25"/>
      <c r="O1025" s="126"/>
    </row>
    <row r="1026" spans="4:15" s="15" customFormat="1" ht="12" customHeight="1">
      <c r="D1026" s="119"/>
      <c r="E1026" s="119"/>
      <c r="F1026" s="119"/>
      <c r="J1026" s="25"/>
      <c r="O1026" s="126"/>
    </row>
    <row r="1027" spans="4:15" s="15" customFormat="1" ht="12" customHeight="1">
      <c r="D1027" s="119"/>
      <c r="E1027" s="119"/>
      <c r="F1027" s="119"/>
      <c r="J1027" s="25"/>
      <c r="O1027" s="126"/>
    </row>
    <row r="1028" spans="4:15" s="15" customFormat="1" ht="12" customHeight="1">
      <c r="D1028" s="119"/>
      <c r="E1028" s="119"/>
      <c r="F1028" s="119"/>
      <c r="J1028" s="25"/>
      <c r="O1028" s="126"/>
    </row>
    <row r="1029" spans="4:15" s="15" customFormat="1" ht="12" customHeight="1">
      <c r="D1029" s="119"/>
      <c r="E1029" s="119"/>
      <c r="F1029" s="119"/>
      <c r="J1029" s="25"/>
      <c r="O1029" s="126"/>
    </row>
    <row r="1030" spans="4:15" s="15" customFormat="1" ht="12" customHeight="1">
      <c r="D1030" s="119"/>
      <c r="E1030" s="119"/>
      <c r="F1030" s="119"/>
      <c r="J1030" s="25"/>
      <c r="O1030" s="126"/>
    </row>
    <row r="1031" spans="4:15" s="15" customFormat="1" ht="12" customHeight="1">
      <c r="D1031" s="119"/>
      <c r="E1031" s="119"/>
      <c r="F1031" s="119"/>
      <c r="J1031" s="25"/>
      <c r="O1031" s="126"/>
    </row>
    <row r="1032" spans="4:15" s="15" customFormat="1" ht="12" customHeight="1">
      <c r="D1032" s="119"/>
      <c r="E1032" s="119"/>
      <c r="F1032" s="119"/>
      <c r="J1032" s="25"/>
      <c r="O1032" s="126"/>
    </row>
    <row r="1033" spans="4:15" s="15" customFormat="1" ht="12" customHeight="1">
      <c r="D1033" s="119"/>
      <c r="E1033" s="119"/>
      <c r="F1033" s="119"/>
      <c r="J1033" s="25"/>
      <c r="O1033" s="126"/>
    </row>
    <row r="1034" spans="4:15" s="15" customFormat="1" ht="12" customHeight="1">
      <c r="D1034" s="119"/>
      <c r="E1034" s="119"/>
      <c r="F1034" s="119"/>
      <c r="J1034" s="25"/>
      <c r="O1034" s="126"/>
    </row>
    <row r="1035" spans="4:15" s="15" customFormat="1" ht="12" customHeight="1">
      <c r="D1035" s="119"/>
      <c r="E1035" s="119"/>
      <c r="F1035" s="119"/>
      <c r="J1035" s="25"/>
      <c r="O1035" s="126"/>
    </row>
    <row r="1036" spans="4:15" s="15" customFormat="1" ht="12" customHeight="1">
      <c r="D1036" s="119"/>
      <c r="E1036" s="119"/>
      <c r="F1036" s="119"/>
      <c r="J1036" s="25"/>
      <c r="O1036" s="126"/>
    </row>
    <row r="1037" spans="4:15" s="15" customFormat="1" ht="12" customHeight="1">
      <c r="D1037" s="119"/>
      <c r="E1037" s="119"/>
      <c r="F1037" s="119"/>
      <c r="J1037" s="25"/>
      <c r="O1037" s="126"/>
    </row>
    <row r="1038" spans="4:15" s="15" customFormat="1" ht="12" customHeight="1">
      <c r="D1038" s="119"/>
      <c r="E1038" s="119"/>
      <c r="F1038" s="119"/>
      <c r="J1038" s="25"/>
      <c r="O1038" s="126"/>
    </row>
    <row r="1039" spans="4:15" s="15" customFormat="1" ht="12" customHeight="1">
      <c r="D1039" s="119"/>
      <c r="E1039" s="119"/>
      <c r="F1039" s="119"/>
      <c r="J1039" s="25"/>
      <c r="O1039" s="126"/>
    </row>
    <row r="1040" spans="4:15" s="15" customFormat="1" ht="12" customHeight="1">
      <c r="D1040" s="119"/>
      <c r="E1040" s="119"/>
      <c r="F1040" s="119"/>
      <c r="J1040" s="25"/>
      <c r="O1040" s="126"/>
    </row>
    <row r="1041" spans="4:15" s="15" customFormat="1" ht="12" customHeight="1">
      <c r="D1041" s="119"/>
      <c r="E1041" s="119"/>
      <c r="F1041" s="119"/>
      <c r="J1041" s="25"/>
      <c r="O1041" s="126"/>
    </row>
    <row r="1042" spans="4:15" s="15" customFormat="1" ht="12" customHeight="1">
      <c r="D1042" s="119"/>
      <c r="E1042" s="119"/>
      <c r="F1042" s="119"/>
      <c r="J1042" s="25"/>
      <c r="O1042" s="126"/>
    </row>
    <row r="1043" spans="4:15" s="15" customFormat="1" ht="12" customHeight="1">
      <c r="D1043" s="119"/>
      <c r="E1043" s="119"/>
      <c r="F1043" s="119"/>
      <c r="J1043" s="25"/>
      <c r="O1043" s="126"/>
    </row>
    <row r="1044" spans="4:15" s="15" customFormat="1" ht="12" customHeight="1">
      <c r="D1044" s="119"/>
      <c r="E1044" s="119"/>
      <c r="F1044" s="119"/>
      <c r="J1044" s="25"/>
      <c r="O1044" s="126"/>
    </row>
    <row r="1045" spans="4:15" s="15" customFormat="1" ht="12" customHeight="1">
      <c r="D1045" s="119"/>
      <c r="E1045" s="119"/>
      <c r="F1045" s="119"/>
      <c r="J1045" s="25"/>
      <c r="O1045" s="126"/>
    </row>
    <row r="1046" spans="4:15" s="15" customFormat="1" ht="12" customHeight="1">
      <c r="D1046" s="119"/>
      <c r="E1046" s="119"/>
      <c r="F1046" s="119"/>
      <c r="J1046" s="25"/>
      <c r="O1046" s="126"/>
    </row>
    <row r="1047" spans="4:15" s="15" customFormat="1" ht="12" customHeight="1">
      <c r="D1047" s="119"/>
      <c r="E1047" s="119"/>
      <c r="F1047" s="119"/>
      <c r="J1047" s="25"/>
      <c r="O1047" s="126"/>
    </row>
    <row r="1048" spans="4:15" s="15" customFormat="1" ht="12" customHeight="1">
      <c r="D1048" s="119"/>
      <c r="E1048" s="119"/>
      <c r="F1048" s="119"/>
      <c r="J1048" s="25"/>
      <c r="O1048" s="126"/>
    </row>
    <row r="1049" spans="4:15" s="15" customFormat="1" ht="12" customHeight="1">
      <c r="D1049" s="119"/>
      <c r="E1049" s="119"/>
      <c r="F1049" s="119"/>
      <c r="J1049" s="25"/>
      <c r="O1049" s="126"/>
    </row>
    <row r="1050" spans="4:15" s="15" customFormat="1" ht="12" customHeight="1">
      <c r="D1050" s="119"/>
      <c r="E1050" s="119"/>
      <c r="F1050" s="119"/>
      <c r="J1050" s="25"/>
      <c r="O1050" s="126"/>
    </row>
    <row r="1051" spans="4:15" s="15" customFormat="1" ht="12" customHeight="1">
      <c r="D1051" s="119"/>
      <c r="E1051" s="119"/>
      <c r="F1051" s="119"/>
      <c r="J1051" s="25"/>
      <c r="O1051" s="126"/>
    </row>
    <row r="1052" spans="4:15" s="15" customFormat="1" ht="12" customHeight="1">
      <c r="D1052" s="119"/>
      <c r="E1052" s="119"/>
      <c r="F1052" s="119"/>
      <c r="J1052" s="25"/>
      <c r="O1052" s="126"/>
    </row>
    <row r="1053" spans="4:15" s="15" customFormat="1" ht="12" customHeight="1">
      <c r="D1053" s="119"/>
      <c r="E1053" s="119"/>
      <c r="F1053" s="119"/>
      <c r="J1053" s="25"/>
      <c r="O1053" s="126"/>
    </row>
    <row r="1054" spans="4:15" s="15" customFormat="1" ht="12" customHeight="1">
      <c r="D1054" s="119"/>
      <c r="E1054" s="119"/>
      <c r="F1054" s="119"/>
      <c r="J1054" s="25"/>
      <c r="O1054" s="126"/>
    </row>
    <row r="1055" spans="4:15" s="15" customFormat="1" ht="12" customHeight="1">
      <c r="D1055" s="119"/>
      <c r="E1055" s="119"/>
      <c r="F1055" s="119"/>
      <c r="J1055" s="25"/>
      <c r="O1055" s="126"/>
    </row>
    <row r="1056" spans="4:15" s="15" customFormat="1" ht="12" customHeight="1">
      <c r="D1056" s="119"/>
      <c r="E1056" s="119"/>
      <c r="F1056" s="119"/>
      <c r="J1056" s="25"/>
      <c r="O1056" s="126"/>
    </row>
    <row r="1057" spans="4:15" s="15" customFormat="1" ht="12" customHeight="1">
      <c r="D1057" s="119"/>
      <c r="E1057" s="119"/>
      <c r="F1057" s="119"/>
      <c r="J1057" s="25"/>
      <c r="O1057" s="126"/>
    </row>
    <row r="1058" spans="4:15" s="15" customFormat="1" ht="12" customHeight="1">
      <c r="D1058" s="119"/>
      <c r="E1058" s="119"/>
      <c r="F1058" s="119"/>
      <c r="J1058" s="25"/>
      <c r="O1058" s="126"/>
    </row>
    <row r="1059" spans="4:15" s="15" customFormat="1" ht="12" customHeight="1">
      <c r="D1059" s="119"/>
      <c r="E1059" s="119"/>
      <c r="F1059" s="119"/>
      <c r="J1059" s="25"/>
      <c r="O1059" s="126"/>
    </row>
    <row r="1060" spans="4:15" s="15" customFormat="1" ht="12" customHeight="1">
      <c r="D1060" s="119"/>
      <c r="E1060" s="119"/>
      <c r="F1060" s="119"/>
      <c r="J1060" s="25"/>
      <c r="O1060" s="126"/>
    </row>
    <row r="1061" spans="4:15" s="15" customFormat="1" ht="12" customHeight="1">
      <c r="D1061" s="119"/>
      <c r="E1061" s="119"/>
      <c r="F1061" s="119"/>
      <c r="J1061" s="25"/>
      <c r="O1061" s="126"/>
    </row>
    <row r="1062" spans="4:15" s="15" customFormat="1" ht="12" customHeight="1">
      <c r="D1062" s="119"/>
      <c r="E1062" s="119"/>
      <c r="F1062" s="119"/>
      <c r="J1062" s="25"/>
      <c r="O1062" s="126"/>
    </row>
    <row r="1063" spans="4:15" s="15" customFormat="1" ht="12" customHeight="1">
      <c r="D1063" s="119"/>
      <c r="E1063" s="119"/>
      <c r="F1063" s="119"/>
      <c r="J1063" s="25"/>
      <c r="O1063" s="126"/>
    </row>
    <row r="1064" spans="4:15" s="15" customFormat="1" ht="12" customHeight="1">
      <c r="D1064" s="119"/>
      <c r="E1064" s="119"/>
      <c r="F1064" s="119"/>
      <c r="J1064" s="25"/>
      <c r="O1064" s="126"/>
    </row>
    <row r="1065" spans="4:15" s="15" customFormat="1" ht="12" customHeight="1">
      <c r="D1065" s="119"/>
      <c r="E1065" s="119"/>
      <c r="F1065" s="119"/>
      <c r="J1065" s="25"/>
      <c r="O1065" s="126"/>
    </row>
    <row r="1066" spans="4:15" s="15" customFormat="1" ht="12" customHeight="1">
      <c r="D1066" s="119"/>
      <c r="E1066" s="119"/>
      <c r="F1066" s="119"/>
      <c r="J1066" s="25"/>
      <c r="O1066" s="126"/>
    </row>
    <row r="1067" spans="4:15" s="15" customFormat="1" ht="12" customHeight="1">
      <c r="D1067" s="119"/>
      <c r="E1067" s="119"/>
      <c r="F1067" s="119"/>
      <c r="J1067" s="25"/>
      <c r="O1067" s="126"/>
    </row>
    <row r="1068" spans="4:15" s="15" customFormat="1" ht="12" customHeight="1">
      <c r="D1068" s="119"/>
      <c r="E1068" s="119"/>
      <c r="F1068" s="119"/>
      <c r="J1068" s="25"/>
      <c r="O1068" s="126"/>
    </row>
    <row r="1069" spans="4:15" s="15" customFormat="1" ht="12" customHeight="1">
      <c r="D1069" s="119"/>
      <c r="E1069" s="119"/>
      <c r="F1069" s="119"/>
      <c r="J1069" s="25"/>
      <c r="O1069" s="126"/>
    </row>
    <row r="1070" spans="4:15" s="15" customFormat="1" ht="12" customHeight="1">
      <c r="D1070" s="119"/>
      <c r="E1070" s="119"/>
      <c r="F1070" s="119"/>
      <c r="J1070" s="25"/>
      <c r="O1070" s="126"/>
    </row>
    <row r="1071" spans="4:15" s="15" customFormat="1" ht="12" customHeight="1">
      <c r="D1071" s="119"/>
      <c r="E1071" s="119"/>
      <c r="F1071" s="119"/>
      <c r="J1071" s="25"/>
      <c r="O1071" s="126"/>
    </row>
    <row r="1072" spans="4:15" s="15" customFormat="1" ht="12" customHeight="1">
      <c r="D1072" s="119"/>
      <c r="E1072" s="119"/>
      <c r="F1072" s="119"/>
      <c r="J1072" s="25"/>
      <c r="O1072" s="126"/>
    </row>
    <row r="1073" spans="4:15" s="15" customFormat="1" ht="12" customHeight="1">
      <c r="D1073" s="119"/>
      <c r="E1073" s="119"/>
      <c r="F1073" s="119"/>
      <c r="J1073" s="25"/>
      <c r="O1073" s="126"/>
    </row>
    <row r="1074" spans="4:15" s="15" customFormat="1" ht="12" customHeight="1">
      <c r="D1074" s="119"/>
      <c r="E1074" s="119"/>
      <c r="F1074" s="119"/>
      <c r="J1074" s="25"/>
      <c r="O1074" s="126"/>
    </row>
    <row r="1075" spans="4:15" s="15" customFormat="1" ht="12" customHeight="1">
      <c r="D1075" s="119"/>
      <c r="E1075" s="119"/>
      <c r="F1075" s="119"/>
      <c r="J1075" s="25"/>
      <c r="O1075" s="126"/>
    </row>
    <row r="1076" spans="4:15" s="15" customFormat="1" ht="12" customHeight="1">
      <c r="D1076" s="119"/>
      <c r="E1076" s="119"/>
      <c r="F1076" s="119"/>
      <c r="J1076" s="25"/>
      <c r="O1076" s="126"/>
    </row>
    <row r="1077" spans="4:15" s="15" customFormat="1" ht="12" customHeight="1">
      <c r="D1077" s="119"/>
      <c r="E1077" s="119"/>
      <c r="F1077" s="119"/>
      <c r="J1077" s="25"/>
      <c r="O1077" s="126"/>
    </row>
    <row r="1078" spans="4:15" s="15" customFormat="1" ht="12" customHeight="1">
      <c r="D1078" s="119"/>
      <c r="E1078" s="119"/>
      <c r="F1078" s="119"/>
      <c r="J1078" s="25"/>
      <c r="O1078" s="126"/>
    </row>
    <row r="1079" spans="4:15" s="15" customFormat="1" ht="12" customHeight="1">
      <c r="D1079" s="119"/>
      <c r="E1079" s="119"/>
      <c r="F1079" s="119"/>
      <c r="J1079" s="25"/>
      <c r="O1079" s="126"/>
    </row>
    <row r="1080" spans="4:15" s="15" customFormat="1" ht="12" customHeight="1">
      <c r="D1080" s="119"/>
      <c r="E1080" s="119"/>
      <c r="F1080" s="119"/>
      <c r="J1080" s="25"/>
      <c r="O1080" s="126"/>
    </row>
    <row r="1081" spans="4:15" s="15" customFormat="1" ht="12" customHeight="1">
      <c r="D1081" s="119"/>
      <c r="E1081" s="119"/>
      <c r="F1081" s="119"/>
      <c r="J1081" s="25"/>
      <c r="O1081" s="126"/>
    </row>
    <row r="1082" spans="4:15" s="15" customFormat="1" ht="12" customHeight="1">
      <c r="D1082" s="119"/>
      <c r="E1082" s="119"/>
      <c r="F1082" s="119"/>
      <c r="J1082" s="25"/>
      <c r="O1082" s="126"/>
    </row>
    <row r="1083" spans="4:15" s="15" customFormat="1" ht="12" customHeight="1">
      <c r="D1083" s="119"/>
      <c r="E1083" s="119"/>
      <c r="F1083" s="119"/>
      <c r="J1083" s="25"/>
      <c r="O1083" s="126"/>
    </row>
    <row r="1084" spans="4:15" s="15" customFormat="1" ht="12" customHeight="1">
      <c r="D1084" s="119"/>
      <c r="E1084" s="119"/>
      <c r="F1084" s="119"/>
      <c r="J1084" s="25"/>
      <c r="O1084" s="126"/>
    </row>
    <row r="1085" spans="4:15" s="15" customFormat="1" ht="12" customHeight="1">
      <c r="D1085" s="119"/>
      <c r="E1085" s="119"/>
      <c r="F1085" s="119"/>
      <c r="J1085" s="25"/>
      <c r="O1085" s="126"/>
    </row>
    <row r="1086" spans="4:15" s="15" customFormat="1" ht="12" customHeight="1">
      <c r="D1086" s="119"/>
      <c r="E1086" s="119"/>
      <c r="F1086" s="119"/>
      <c r="J1086" s="25"/>
      <c r="O1086" s="126"/>
    </row>
    <row r="1087" spans="4:15" s="15" customFormat="1" ht="12" customHeight="1">
      <c r="D1087" s="119"/>
      <c r="E1087" s="119"/>
      <c r="F1087" s="119"/>
      <c r="J1087" s="25"/>
      <c r="O1087" s="126"/>
    </row>
    <row r="1088" spans="4:15" s="15" customFormat="1" ht="12" customHeight="1">
      <c r="D1088" s="119"/>
      <c r="E1088" s="119"/>
      <c r="F1088" s="119"/>
      <c r="J1088" s="25"/>
      <c r="O1088" s="126"/>
    </row>
    <row r="1089" spans="4:15" s="15" customFormat="1" ht="12" customHeight="1">
      <c r="D1089" s="119"/>
      <c r="E1089" s="119"/>
      <c r="F1089" s="119"/>
      <c r="J1089" s="25"/>
      <c r="O1089" s="126"/>
    </row>
    <row r="1090" spans="4:15" s="15" customFormat="1" ht="12" customHeight="1">
      <c r="D1090" s="119"/>
      <c r="E1090" s="119"/>
      <c r="F1090" s="119"/>
      <c r="J1090" s="25"/>
      <c r="O1090" s="126"/>
    </row>
    <row r="1091" spans="4:15" s="15" customFormat="1" ht="12" customHeight="1">
      <c r="D1091" s="119"/>
      <c r="E1091" s="119"/>
      <c r="F1091" s="119"/>
      <c r="J1091" s="25"/>
      <c r="O1091" s="126"/>
    </row>
    <row r="1092" spans="4:15" s="15" customFormat="1" ht="12" customHeight="1">
      <c r="D1092" s="119"/>
      <c r="E1092" s="119"/>
      <c r="F1092" s="119"/>
      <c r="J1092" s="25"/>
      <c r="O1092" s="126"/>
    </row>
    <row r="1093" spans="4:15" s="15" customFormat="1" ht="12" customHeight="1">
      <c r="D1093" s="119"/>
      <c r="E1093" s="119"/>
      <c r="F1093" s="119"/>
      <c r="J1093" s="25"/>
      <c r="O1093" s="126"/>
    </row>
    <row r="1094" spans="4:15" s="15" customFormat="1" ht="12" customHeight="1">
      <c r="D1094" s="119"/>
      <c r="E1094" s="119"/>
      <c r="F1094" s="119"/>
      <c r="J1094" s="25"/>
      <c r="O1094" s="126"/>
    </row>
    <row r="1095" spans="4:15" s="15" customFormat="1" ht="12" customHeight="1">
      <c r="D1095" s="119"/>
      <c r="E1095" s="119"/>
      <c r="F1095" s="119"/>
      <c r="J1095" s="25"/>
      <c r="O1095" s="126"/>
    </row>
    <row r="1096" spans="4:15" s="15" customFormat="1" ht="12" customHeight="1">
      <c r="D1096" s="119"/>
      <c r="E1096" s="119"/>
      <c r="F1096" s="119"/>
      <c r="J1096" s="25"/>
      <c r="O1096" s="126"/>
    </row>
    <row r="1097" spans="4:15" s="15" customFormat="1" ht="12" customHeight="1">
      <c r="D1097" s="119"/>
      <c r="E1097" s="119"/>
      <c r="F1097" s="119"/>
      <c r="J1097" s="25"/>
      <c r="O1097" s="126"/>
    </row>
    <row r="1098" spans="4:15" s="15" customFormat="1" ht="12" customHeight="1">
      <c r="D1098" s="119"/>
      <c r="E1098" s="119"/>
      <c r="F1098" s="119"/>
      <c r="J1098" s="25"/>
      <c r="O1098" s="126"/>
    </row>
    <row r="1099" spans="4:15" s="15" customFormat="1" ht="12" customHeight="1">
      <c r="D1099" s="119"/>
      <c r="E1099" s="119"/>
      <c r="F1099" s="119"/>
      <c r="J1099" s="25"/>
      <c r="O1099" s="126"/>
    </row>
    <row r="1100" spans="4:15" s="15" customFormat="1" ht="12" customHeight="1">
      <c r="D1100" s="119"/>
      <c r="E1100" s="119"/>
      <c r="F1100" s="119"/>
      <c r="J1100" s="25"/>
      <c r="O1100" s="126"/>
    </row>
    <row r="1101" spans="4:15" s="15" customFormat="1" ht="12" customHeight="1">
      <c r="D1101" s="119"/>
      <c r="E1101" s="119"/>
      <c r="F1101" s="119"/>
      <c r="J1101" s="25"/>
      <c r="O1101" s="126"/>
    </row>
    <row r="1102" spans="4:15" s="15" customFormat="1" ht="12" customHeight="1">
      <c r="D1102" s="119"/>
      <c r="E1102" s="119"/>
      <c r="F1102" s="119"/>
      <c r="J1102" s="25"/>
      <c r="O1102" s="126"/>
    </row>
    <row r="1103" spans="4:15" s="15" customFormat="1" ht="12" customHeight="1">
      <c r="D1103" s="119"/>
      <c r="E1103" s="119"/>
      <c r="F1103" s="119"/>
      <c r="J1103" s="25"/>
      <c r="O1103" s="126"/>
    </row>
    <row r="1104" spans="4:15" s="15" customFormat="1" ht="12" customHeight="1">
      <c r="D1104" s="119"/>
      <c r="E1104" s="119"/>
      <c r="F1104" s="119"/>
      <c r="J1104" s="25"/>
      <c r="O1104" s="126"/>
    </row>
    <row r="1105" spans="4:15" s="15" customFormat="1" ht="12" customHeight="1">
      <c r="D1105" s="119"/>
      <c r="E1105" s="119"/>
      <c r="F1105" s="119"/>
      <c r="J1105" s="25"/>
      <c r="O1105" s="126"/>
    </row>
    <row r="1106" spans="4:15" s="15" customFormat="1" ht="12" customHeight="1">
      <c r="D1106" s="119"/>
      <c r="E1106" s="119"/>
      <c r="F1106" s="119"/>
      <c r="J1106" s="25"/>
      <c r="O1106" s="126"/>
    </row>
    <row r="1107" spans="4:15" s="15" customFormat="1" ht="12" customHeight="1">
      <c r="D1107" s="119"/>
      <c r="E1107" s="119"/>
      <c r="F1107" s="119"/>
      <c r="J1107" s="25"/>
      <c r="O1107" s="126"/>
    </row>
    <row r="1108" spans="4:15" s="15" customFormat="1" ht="12" customHeight="1">
      <c r="D1108" s="119"/>
      <c r="E1108" s="119"/>
      <c r="F1108" s="119"/>
      <c r="J1108" s="25"/>
      <c r="O1108" s="126"/>
    </row>
    <row r="1109" spans="4:15" s="15" customFormat="1" ht="12" customHeight="1">
      <c r="D1109" s="119"/>
      <c r="E1109" s="119"/>
      <c r="F1109" s="119"/>
      <c r="J1109" s="25"/>
      <c r="O1109" s="126"/>
    </row>
    <row r="1110" spans="4:15" s="15" customFormat="1" ht="12" customHeight="1">
      <c r="D1110" s="119"/>
      <c r="E1110" s="119"/>
      <c r="F1110" s="119"/>
      <c r="J1110" s="25"/>
      <c r="O1110" s="126"/>
    </row>
    <row r="1111" spans="4:15" s="15" customFormat="1" ht="12" customHeight="1">
      <c r="D1111" s="119"/>
      <c r="E1111" s="119"/>
      <c r="F1111" s="119"/>
      <c r="J1111" s="25"/>
      <c r="O1111" s="126"/>
    </row>
    <row r="1112" spans="4:15" s="15" customFormat="1" ht="12" customHeight="1">
      <c r="D1112" s="119"/>
      <c r="E1112" s="119"/>
      <c r="F1112" s="119"/>
      <c r="J1112" s="25"/>
      <c r="O1112" s="126"/>
    </row>
    <row r="1113" spans="4:15" s="15" customFormat="1" ht="12" customHeight="1">
      <c r="D1113" s="119"/>
      <c r="E1113" s="119"/>
      <c r="F1113" s="119"/>
      <c r="J1113" s="25"/>
      <c r="O1113" s="126"/>
    </row>
    <row r="1114" spans="4:15" s="15" customFormat="1" ht="12" customHeight="1">
      <c r="D1114" s="119"/>
      <c r="E1114" s="119"/>
      <c r="F1114" s="119"/>
      <c r="J1114" s="25"/>
      <c r="O1114" s="126"/>
    </row>
    <row r="1115" spans="4:15" s="15" customFormat="1" ht="12" customHeight="1">
      <c r="D1115" s="119"/>
      <c r="E1115" s="119"/>
      <c r="F1115" s="119"/>
      <c r="J1115" s="25"/>
      <c r="O1115" s="126"/>
    </row>
    <row r="1116" spans="4:15" s="15" customFormat="1" ht="12" customHeight="1">
      <c r="D1116" s="119"/>
      <c r="E1116" s="119"/>
      <c r="F1116" s="119"/>
      <c r="J1116" s="25"/>
      <c r="O1116" s="126"/>
    </row>
    <row r="1117" spans="4:15" s="15" customFormat="1" ht="12" customHeight="1">
      <c r="D1117" s="119"/>
      <c r="E1117" s="119"/>
      <c r="F1117" s="119"/>
      <c r="J1117" s="25"/>
      <c r="O1117" s="126"/>
    </row>
    <row r="1118" spans="4:15" s="15" customFormat="1" ht="12" customHeight="1">
      <c r="D1118" s="119"/>
      <c r="E1118" s="119"/>
      <c r="F1118" s="119"/>
      <c r="J1118" s="25"/>
      <c r="O1118" s="126"/>
    </row>
    <row r="1119" spans="4:15" s="15" customFormat="1" ht="12" customHeight="1">
      <c r="D1119" s="119"/>
      <c r="E1119" s="119"/>
      <c r="F1119" s="119"/>
      <c r="J1119" s="25"/>
      <c r="O1119" s="126"/>
    </row>
    <row r="1120" spans="4:15" s="15" customFormat="1" ht="12" customHeight="1">
      <c r="D1120" s="119"/>
      <c r="E1120" s="119"/>
      <c r="F1120" s="119"/>
      <c r="J1120" s="25"/>
      <c r="O1120" s="126"/>
    </row>
    <row r="1121" spans="4:15" s="15" customFormat="1" ht="12" customHeight="1">
      <c r="D1121" s="119"/>
      <c r="E1121" s="119"/>
      <c r="F1121" s="119"/>
      <c r="J1121" s="25"/>
      <c r="O1121" s="126"/>
    </row>
    <row r="1122" spans="4:15" s="15" customFormat="1" ht="12" customHeight="1">
      <c r="D1122" s="119"/>
      <c r="E1122" s="119"/>
      <c r="F1122" s="119"/>
      <c r="J1122" s="25"/>
      <c r="O1122" s="126"/>
    </row>
    <row r="1123" spans="4:15" s="15" customFormat="1" ht="12" customHeight="1">
      <c r="D1123" s="119"/>
      <c r="E1123" s="119"/>
      <c r="F1123" s="119"/>
      <c r="J1123" s="25"/>
      <c r="O1123" s="126"/>
    </row>
    <row r="1124" spans="4:15" s="15" customFormat="1" ht="12" customHeight="1">
      <c r="D1124" s="119"/>
      <c r="E1124" s="119"/>
      <c r="F1124" s="119"/>
      <c r="J1124" s="25"/>
      <c r="O1124" s="126"/>
    </row>
    <row r="1125" spans="4:15" s="15" customFormat="1" ht="12" customHeight="1">
      <c r="D1125" s="119"/>
      <c r="E1125" s="119"/>
      <c r="F1125" s="119"/>
      <c r="J1125" s="25"/>
      <c r="O1125" s="126"/>
    </row>
    <row r="1126" spans="4:15" s="15" customFormat="1" ht="12" customHeight="1">
      <c r="D1126" s="119"/>
      <c r="E1126" s="119"/>
      <c r="F1126" s="119"/>
      <c r="J1126" s="25"/>
      <c r="O1126" s="126"/>
    </row>
    <row r="1127" spans="4:15" s="15" customFormat="1" ht="12" customHeight="1">
      <c r="D1127" s="119"/>
      <c r="E1127" s="119"/>
      <c r="F1127" s="119"/>
      <c r="J1127" s="25"/>
      <c r="O1127" s="126"/>
    </row>
    <row r="1128" spans="4:15" s="15" customFormat="1" ht="12" customHeight="1">
      <c r="D1128" s="119"/>
      <c r="E1128" s="119"/>
      <c r="F1128" s="119"/>
      <c r="J1128" s="25"/>
      <c r="O1128" s="126"/>
    </row>
    <row r="1129" spans="4:15" s="15" customFormat="1" ht="12" customHeight="1">
      <c r="D1129" s="119"/>
      <c r="E1129" s="119"/>
      <c r="F1129" s="119"/>
      <c r="J1129" s="25"/>
      <c r="O1129" s="126"/>
    </row>
    <row r="1130" spans="4:15" s="15" customFormat="1" ht="12" customHeight="1">
      <c r="D1130" s="119"/>
      <c r="E1130" s="119"/>
      <c r="F1130" s="119"/>
      <c r="J1130" s="25"/>
      <c r="O1130" s="126"/>
    </row>
    <row r="1131" spans="4:15" s="15" customFormat="1" ht="12" customHeight="1">
      <c r="D1131" s="119"/>
      <c r="E1131" s="119"/>
      <c r="F1131" s="119"/>
      <c r="J1131" s="25"/>
      <c r="O1131" s="126"/>
    </row>
    <row r="1132" spans="4:15" s="15" customFormat="1" ht="12" customHeight="1">
      <c r="D1132" s="119"/>
      <c r="E1132" s="119"/>
      <c r="F1132" s="119"/>
      <c r="J1132" s="25"/>
      <c r="O1132" s="126"/>
    </row>
    <row r="1133" spans="4:15" s="15" customFormat="1" ht="12" customHeight="1">
      <c r="D1133" s="119"/>
      <c r="E1133" s="119"/>
      <c r="F1133" s="119"/>
      <c r="J1133" s="25"/>
      <c r="O1133" s="126"/>
    </row>
    <row r="1134" spans="4:15" s="15" customFormat="1" ht="12" customHeight="1">
      <c r="D1134" s="119"/>
      <c r="E1134" s="119"/>
      <c r="F1134" s="119"/>
      <c r="J1134" s="25"/>
      <c r="O1134" s="126"/>
    </row>
    <row r="1135" spans="4:15" s="15" customFormat="1" ht="12" customHeight="1">
      <c r="D1135" s="119"/>
      <c r="E1135" s="119"/>
      <c r="F1135" s="119"/>
      <c r="J1135" s="25"/>
      <c r="O1135" s="126"/>
    </row>
    <row r="1136" spans="4:15" s="15" customFormat="1" ht="12" customHeight="1">
      <c r="D1136" s="119"/>
      <c r="E1136" s="119"/>
      <c r="F1136" s="119"/>
      <c r="J1136" s="25"/>
      <c r="O1136" s="126"/>
    </row>
    <row r="1137" spans="4:15" s="15" customFormat="1" ht="12" customHeight="1">
      <c r="D1137" s="119"/>
      <c r="E1137" s="119"/>
      <c r="F1137" s="119"/>
      <c r="J1137" s="25"/>
      <c r="O1137" s="126"/>
    </row>
    <row r="1138" spans="4:15" s="15" customFormat="1" ht="12" customHeight="1">
      <c r="D1138" s="119"/>
      <c r="E1138" s="119"/>
      <c r="F1138" s="119"/>
      <c r="J1138" s="25"/>
      <c r="O1138" s="126"/>
    </row>
    <row r="1139" spans="4:15" s="15" customFormat="1" ht="12" customHeight="1">
      <c r="D1139" s="119"/>
      <c r="E1139" s="119"/>
      <c r="F1139" s="119"/>
      <c r="J1139" s="25"/>
      <c r="O1139" s="126"/>
    </row>
    <row r="1140" spans="4:15" s="15" customFormat="1" ht="12" customHeight="1">
      <c r="D1140" s="119"/>
      <c r="E1140" s="119"/>
      <c r="F1140" s="119"/>
      <c r="J1140" s="25"/>
      <c r="O1140" s="126"/>
    </row>
    <row r="1141" spans="4:15" s="15" customFormat="1" ht="12" customHeight="1">
      <c r="D1141" s="119"/>
      <c r="E1141" s="119"/>
      <c r="F1141" s="119"/>
      <c r="J1141" s="25"/>
      <c r="O1141" s="126"/>
    </row>
    <row r="1142" spans="4:15" s="15" customFormat="1" ht="12" customHeight="1">
      <c r="D1142" s="119"/>
      <c r="E1142" s="119"/>
      <c r="F1142" s="119"/>
      <c r="J1142" s="25"/>
      <c r="O1142" s="126"/>
    </row>
    <row r="1143" spans="4:15" s="15" customFormat="1" ht="12" customHeight="1">
      <c r="D1143" s="119"/>
      <c r="E1143" s="119"/>
      <c r="F1143" s="119"/>
      <c r="J1143" s="25"/>
      <c r="O1143" s="126"/>
    </row>
    <row r="1144" spans="4:15" s="15" customFormat="1" ht="12" customHeight="1">
      <c r="D1144" s="119"/>
      <c r="E1144" s="119"/>
      <c r="F1144" s="119"/>
      <c r="J1144" s="25"/>
      <c r="O1144" s="126"/>
    </row>
    <row r="1145" spans="4:15" s="15" customFormat="1" ht="12" customHeight="1">
      <c r="D1145" s="119"/>
      <c r="E1145" s="119"/>
      <c r="F1145" s="119"/>
      <c r="J1145" s="25"/>
      <c r="O1145" s="126"/>
    </row>
    <row r="1146" spans="4:15" s="15" customFormat="1" ht="12" customHeight="1">
      <c r="D1146" s="119"/>
      <c r="E1146" s="119"/>
      <c r="F1146" s="119"/>
      <c r="J1146" s="25"/>
      <c r="O1146" s="126"/>
    </row>
    <row r="1147" spans="4:15" s="15" customFormat="1" ht="12" customHeight="1">
      <c r="D1147" s="119"/>
      <c r="E1147" s="119"/>
      <c r="F1147" s="119"/>
      <c r="J1147" s="25"/>
      <c r="O1147" s="126"/>
    </row>
    <row r="1148" spans="4:15" s="15" customFormat="1" ht="12" customHeight="1">
      <c r="D1148" s="119"/>
      <c r="E1148" s="119"/>
      <c r="F1148" s="119"/>
      <c r="J1148" s="25"/>
      <c r="O1148" s="126"/>
    </row>
    <row r="1149" spans="4:15" s="15" customFormat="1" ht="12" customHeight="1">
      <c r="D1149" s="119"/>
      <c r="E1149" s="119"/>
      <c r="F1149" s="119"/>
      <c r="J1149" s="25"/>
      <c r="O1149" s="126"/>
    </row>
    <row r="1150" spans="4:15" s="15" customFormat="1" ht="12" customHeight="1">
      <c r="D1150" s="119"/>
      <c r="E1150" s="119"/>
      <c r="F1150" s="119"/>
      <c r="J1150" s="25"/>
      <c r="O1150" s="126"/>
    </row>
    <row r="1151" spans="4:15" s="15" customFormat="1" ht="12" customHeight="1">
      <c r="D1151" s="119"/>
      <c r="E1151" s="119"/>
      <c r="F1151" s="119"/>
      <c r="J1151" s="25"/>
      <c r="O1151" s="126"/>
    </row>
    <row r="1152" spans="4:15" s="15" customFormat="1" ht="12" customHeight="1">
      <c r="D1152" s="119"/>
      <c r="E1152" s="119"/>
      <c r="F1152" s="119"/>
      <c r="J1152" s="25"/>
      <c r="O1152" s="126"/>
    </row>
    <row r="1153" spans="4:15" s="15" customFormat="1" ht="12" customHeight="1">
      <c r="D1153" s="119"/>
      <c r="E1153" s="119"/>
      <c r="F1153" s="119"/>
      <c r="J1153" s="25"/>
      <c r="O1153" s="126"/>
    </row>
    <row r="1154" spans="4:15" s="15" customFormat="1" ht="12" customHeight="1">
      <c r="D1154" s="119"/>
      <c r="E1154" s="119"/>
      <c r="F1154" s="119"/>
      <c r="J1154" s="25"/>
      <c r="O1154" s="126"/>
    </row>
    <row r="1155" spans="4:15" s="15" customFormat="1" ht="12" customHeight="1">
      <c r="D1155" s="119"/>
      <c r="E1155" s="119"/>
      <c r="F1155" s="119"/>
      <c r="J1155" s="25"/>
      <c r="O1155" s="126"/>
    </row>
    <row r="1156" spans="4:15" s="15" customFormat="1" ht="12" customHeight="1">
      <c r="D1156" s="119"/>
      <c r="E1156" s="119"/>
      <c r="F1156" s="119"/>
      <c r="J1156" s="25"/>
      <c r="O1156" s="126"/>
    </row>
    <row r="1157" spans="4:15" s="15" customFormat="1" ht="12" customHeight="1">
      <c r="D1157" s="119"/>
      <c r="E1157" s="119"/>
      <c r="F1157" s="119"/>
      <c r="J1157" s="25"/>
      <c r="O1157" s="126"/>
    </row>
    <row r="1158" spans="4:15" s="15" customFormat="1" ht="12" customHeight="1">
      <c r="D1158" s="119"/>
      <c r="E1158" s="119"/>
      <c r="F1158" s="119"/>
      <c r="J1158" s="25"/>
      <c r="O1158" s="126"/>
    </row>
    <row r="1159" spans="4:15" s="15" customFormat="1" ht="12" customHeight="1">
      <c r="D1159" s="119"/>
      <c r="E1159" s="119"/>
      <c r="F1159" s="119"/>
      <c r="J1159" s="25"/>
      <c r="O1159" s="126"/>
    </row>
    <row r="1160" spans="4:15" s="15" customFormat="1" ht="12" customHeight="1">
      <c r="D1160" s="119"/>
      <c r="E1160" s="119"/>
      <c r="F1160" s="119"/>
      <c r="J1160" s="25"/>
      <c r="O1160" s="126"/>
    </row>
    <row r="1161" spans="4:15" s="15" customFormat="1" ht="12" customHeight="1">
      <c r="D1161" s="119"/>
      <c r="E1161" s="119"/>
      <c r="F1161" s="119"/>
      <c r="J1161" s="25"/>
      <c r="O1161" s="126"/>
    </row>
    <row r="1162" spans="4:15" s="15" customFormat="1" ht="12" customHeight="1">
      <c r="D1162" s="119"/>
      <c r="E1162" s="119"/>
      <c r="F1162" s="119"/>
      <c r="J1162" s="25"/>
      <c r="O1162" s="126"/>
    </row>
    <row r="1163" spans="4:15" s="15" customFormat="1" ht="12" customHeight="1">
      <c r="D1163" s="119"/>
      <c r="E1163" s="119"/>
      <c r="F1163" s="119"/>
      <c r="J1163" s="25"/>
      <c r="O1163" s="126"/>
    </row>
    <row r="1164" spans="4:15" s="15" customFormat="1" ht="12" customHeight="1">
      <c r="D1164" s="119"/>
      <c r="E1164" s="119"/>
      <c r="F1164" s="119"/>
      <c r="J1164" s="25"/>
      <c r="O1164" s="126"/>
    </row>
    <row r="1165" spans="4:15" s="15" customFormat="1" ht="12" customHeight="1">
      <c r="D1165" s="119"/>
      <c r="E1165" s="119"/>
      <c r="F1165" s="119"/>
      <c r="J1165" s="25"/>
      <c r="O1165" s="126"/>
    </row>
    <row r="1166" spans="4:15" s="15" customFormat="1" ht="12" customHeight="1">
      <c r="D1166" s="119"/>
      <c r="E1166" s="119"/>
      <c r="F1166" s="119"/>
      <c r="J1166" s="25"/>
      <c r="O1166" s="126"/>
    </row>
    <row r="1167" spans="4:15" s="15" customFormat="1" ht="12" customHeight="1">
      <c r="D1167" s="119"/>
      <c r="E1167" s="119"/>
      <c r="F1167" s="119"/>
      <c r="J1167" s="25"/>
      <c r="O1167" s="126"/>
    </row>
    <row r="1168" spans="4:15" s="15" customFormat="1" ht="12" customHeight="1">
      <c r="D1168" s="119"/>
      <c r="E1168" s="119"/>
      <c r="F1168" s="119"/>
      <c r="J1168" s="25"/>
      <c r="O1168" s="126"/>
    </row>
    <row r="1169" spans="4:15" s="15" customFormat="1" ht="12" customHeight="1">
      <c r="D1169" s="119"/>
      <c r="E1169" s="119"/>
      <c r="F1169" s="119"/>
      <c r="J1169" s="25"/>
      <c r="O1169" s="126"/>
    </row>
    <row r="1170" spans="4:15" s="15" customFormat="1" ht="12" customHeight="1">
      <c r="D1170" s="119"/>
      <c r="E1170" s="119"/>
      <c r="F1170" s="119"/>
      <c r="J1170" s="25"/>
      <c r="O1170" s="126"/>
    </row>
    <row r="1171" spans="4:15" s="15" customFormat="1" ht="12" customHeight="1">
      <c r="D1171" s="119"/>
      <c r="E1171" s="119"/>
      <c r="F1171" s="119"/>
      <c r="J1171" s="25"/>
      <c r="O1171" s="126"/>
    </row>
    <row r="1172" spans="4:15" s="15" customFormat="1" ht="12" customHeight="1">
      <c r="D1172" s="119"/>
      <c r="E1172" s="119"/>
      <c r="F1172" s="119"/>
      <c r="J1172" s="25"/>
      <c r="O1172" s="126"/>
    </row>
    <row r="1173" spans="4:15" s="15" customFormat="1" ht="12" customHeight="1">
      <c r="D1173" s="119"/>
      <c r="E1173" s="119"/>
      <c r="F1173" s="119"/>
      <c r="J1173" s="25"/>
      <c r="O1173" s="126"/>
    </row>
    <row r="1174" spans="4:15" s="15" customFormat="1" ht="12" customHeight="1">
      <c r="D1174" s="119"/>
      <c r="E1174" s="119"/>
      <c r="F1174" s="119"/>
      <c r="J1174" s="25"/>
      <c r="O1174" s="126"/>
    </row>
    <row r="1175" spans="4:15" s="15" customFormat="1" ht="12" customHeight="1">
      <c r="D1175" s="119"/>
      <c r="E1175" s="119"/>
      <c r="F1175" s="119"/>
      <c r="J1175" s="25"/>
      <c r="O1175" s="126"/>
    </row>
    <row r="1176" spans="4:15" s="15" customFormat="1" ht="12" customHeight="1">
      <c r="D1176" s="119"/>
      <c r="E1176" s="119"/>
      <c r="F1176" s="119"/>
      <c r="J1176" s="25"/>
      <c r="O1176" s="126"/>
    </row>
    <row r="1177" spans="4:15" s="15" customFormat="1" ht="12" customHeight="1">
      <c r="D1177" s="119"/>
      <c r="E1177" s="119"/>
      <c r="F1177" s="119"/>
      <c r="J1177" s="25"/>
      <c r="O1177" s="126"/>
    </row>
    <row r="1178" spans="4:15" s="15" customFormat="1" ht="12" customHeight="1">
      <c r="D1178" s="119"/>
      <c r="E1178" s="119"/>
      <c r="F1178" s="119"/>
      <c r="J1178" s="25"/>
      <c r="O1178" s="126"/>
    </row>
    <row r="1179" spans="4:15" s="15" customFormat="1" ht="12" customHeight="1">
      <c r="D1179" s="119"/>
      <c r="E1179" s="119"/>
      <c r="F1179" s="119"/>
      <c r="J1179" s="25"/>
      <c r="O1179" s="126"/>
    </row>
    <row r="1180" spans="4:15" s="15" customFormat="1" ht="12" customHeight="1">
      <c r="D1180" s="119"/>
      <c r="E1180" s="119"/>
      <c r="F1180" s="119"/>
      <c r="J1180" s="25"/>
      <c r="O1180" s="126"/>
    </row>
    <row r="1181" spans="4:15" s="15" customFormat="1" ht="12" customHeight="1">
      <c r="D1181" s="119"/>
      <c r="E1181" s="119"/>
      <c r="F1181" s="119"/>
      <c r="J1181" s="25"/>
      <c r="O1181" s="126"/>
    </row>
    <row r="1182" spans="4:15" s="15" customFormat="1" ht="12" customHeight="1">
      <c r="D1182" s="119"/>
      <c r="E1182" s="119"/>
      <c r="F1182" s="119"/>
      <c r="J1182" s="25"/>
      <c r="O1182" s="126"/>
    </row>
    <row r="1183" spans="4:15" s="15" customFormat="1" ht="12" customHeight="1">
      <c r="D1183" s="119"/>
      <c r="E1183" s="119"/>
      <c r="F1183" s="119"/>
      <c r="J1183" s="25"/>
      <c r="O1183" s="126"/>
    </row>
    <row r="1184" spans="4:15" s="15" customFormat="1" ht="12" customHeight="1">
      <c r="D1184" s="119"/>
      <c r="E1184" s="119"/>
      <c r="F1184" s="119"/>
      <c r="J1184" s="25"/>
      <c r="O1184" s="126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GjVoXORsF/D07IuW6oDf/gHQDGxlkT4aMOzXHbkFiM8PB8nG6wYH8gG1H1iAZ2JUbK5UOk/Wv9gTQWmvtpPctw==" saltValue="7MvIygKwn3DO+2An08t25A==" spinCount="100000" sheet="1" objects="1" scenarios="1"/>
  <mergeCells count="11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</mergeCells>
  <phoneticPr fontId="2" type="noConversion"/>
  <dataValidations count="1">
    <dataValidation type="list" allowBlank="1" showInputMessage="1" showErrorMessage="1" sqref="P75" xr:uid="{00000000-0002-0000-04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07"/>
  <sheetViews>
    <sheetView showGridLines="0" showZeros="0" zoomScaleNormal="100" workbookViewId="0">
      <selection activeCell="O6" sqref="O6:Q6"/>
    </sheetView>
  </sheetViews>
  <sheetFormatPr defaultColWidth="10.7109375" defaultRowHeight="12" customHeight="1"/>
  <cols>
    <col min="1" max="1" width="2.7109375" style="28" customWidth="1"/>
    <col min="2" max="2" width="1.85546875" style="15" customWidth="1"/>
    <col min="3" max="3" width="1.7109375" style="15" customWidth="1"/>
    <col min="4" max="4" width="20.7109375" style="119" customWidth="1"/>
    <col min="5" max="5" width="2.7109375" style="119" customWidth="1"/>
    <col min="6" max="6" width="12.5703125" style="119" customWidth="1"/>
    <col min="7" max="7" width="12.5703125" style="15" customWidth="1"/>
    <col min="8" max="8" width="5.140625" style="15" customWidth="1"/>
    <col min="9" max="9" width="4.7109375" style="15" customWidth="1"/>
    <col min="10" max="10" width="4.7109375" style="25" customWidth="1"/>
    <col min="11" max="11" width="13.42578125" style="160" bestFit="1" customWidth="1"/>
    <col min="12" max="12" width="4.28515625" style="15" customWidth="1"/>
    <col min="13" max="13" width="3.85546875" style="15" customWidth="1"/>
    <col min="14" max="14" width="3.28515625" style="15" customWidth="1"/>
    <col min="15" max="15" width="25.42578125" style="126" bestFit="1" customWidth="1"/>
    <col min="16" max="21" width="10.7109375" style="15" customWidth="1"/>
    <col min="22" max="16384" width="10.7109375" style="15"/>
  </cols>
  <sheetData>
    <row r="1" spans="1:18" s="21" customFormat="1" ht="12" customHeight="1">
      <c r="A1" s="544" t="s">
        <v>42</v>
      </c>
      <c r="B1" s="544"/>
      <c r="C1" s="544"/>
      <c r="D1" s="544"/>
      <c r="E1" s="544"/>
      <c r="F1" s="165"/>
      <c r="J1" s="166"/>
      <c r="O1" s="538" t="s">
        <v>12</v>
      </c>
      <c r="P1" s="575"/>
      <c r="Q1" s="576"/>
    </row>
    <row r="2" spans="1:18" ht="12" customHeight="1">
      <c r="A2" s="545"/>
      <c r="B2" s="545"/>
      <c r="C2" s="545"/>
      <c r="D2" s="545"/>
      <c r="E2" s="545"/>
      <c r="G2" s="120"/>
      <c r="K2" s="15"/>
      <c r="O2" s="577"/>
      <c r="P2" s="578"/>
      <c r="Q2" s="579"/>
    </row>
    <row r="3" spans="1:18" ht="11.25">
      <c r="A3" s="545"/>
      <c r="B3" s="545"/>
      <c r="C3" s="545"/>
      <c r="D3" s="545"/>
      <c r="E3" s="545"/>
      <c r="G3" s="120" t="s">
        <v>150</v>
      </c>
      <c r="K3" s="15"/>
      <c r="O3" s="547" t="s">
        <v>221</v>
      </c>
      <c r="P3" s="548"/>
      <c r="Q3" s="549"/>
    </row>
    <row r="4" spans="1:18" ht="12" customHeight="1">
      <c r="A4" s="545"/>
      <c r="B4" s="545"/>
      <c r="C4" s="545"/>
      <c r="D4" s="545"/>
      <c r="E4" s="545"/>
      <c r="G4" s="42"/>
      <c r="K4" s="15"/>
      <c r="O4" s="550" t="s">
        <v>222</v>
      </c>
      <c r="P4" s="551"/>
      <c r="Q4" s="552"/>
    </row>
    <row r="5" spans="1:18" ht="12" customHeight="1">
      <c r="K5" s="15"/>
      <c r="O5" s="553" t="s">
        <v>232</v>
      </c>
      <c r="P5" s="573"/>
      <c r="Q5" s="574"/>
    </row>
    <row r="6" spans="1:18" ht="12" customHeight="1" thickBot="1">
      <c r="G6" s="120" t="s">
        <v>46</v>
      </c>
      <c r="K6" s="15"/>
      <c r="O6" s="580" t="s">
        <v>223</v>
      </c>
      <c r="P6" s="581"/>
      <c r="Q6" s="582"/>
    </row>
    <row r="7" spans="1:18" ht="12" customHeight="1" thickBot="1">
      <c r="A7" s="295" t="s">
        <v>50</v>
      </c>
      <c r="B7" s="296"/>
      <c r="C7" s="296"/>
      <c r="D7" s="300"/>
      <c r="E7" s="122"/>
      <c r="F7" s="122"/>
      <c r="G7" s="122"/>
      <c r="H7" s="123"/>
      <c r="I7" s="124"/>
      <c r="J7" s="124"/>
      <c r="K7" s="125" t="s">
        <v>41</v>
      </c>
      <c r="L7" s="120"/>
      <c r="M7" s="120"/>
      <c r="O7" s="565" t="s">
        <v>224</v>
      </c>
      <c r="P7" s="566"/>
      <c r="Q7" s="583"/>
    </row>
    <row r="8" spans="1:18" ht="12" customHeight="1">
      <c r="A8" s="9"/>
      <c r="B8" s="10"/>
      <c r="C8" s="10"/>
      <c r="D8" s="33" t="s">
        <v>152</v>
      </c>
      <c r="E8" s="10"/>
      <c r="F8" s="10"/>
      <c r="G8" s="10"/>
      <c r="H8" s="12"/>
      <c r="I8" s="13"/>
      <c r="J8" s="10"/>
      <c r="K8" s="113">
        <f>'YR 1'!K8</f>
        <v>0</v>
      </c>
      <c r="L8" s="43"/>
      <c r="M8" s="43"/>
      <c r="O8" s="234"/>
      <c r="P8" s="235"/>
      <c r="Q8" s="235"/>
    </row>
    <row r="9" spans="1:18" ht="12" customHeight="1" thickBot="1">
      <c r="A9" s="15"/>
      <c r="D9" s="17"/>
      <c r="E9" s="17"/>
      <c r="F9" s="17"/>
      <c r="G9" s="17"/>
      <c r="H9" s="127"/>
      <c r="I9" s="128"/>
      <c r="J9" s="43"/>
      <c r="K9" s="129" t="s">
        <v>52</v>
      </c>
      <c r="L9" s="27"/>
      <c r="M9" s="27"/>
      <c r="O9" s="234"/>
      <c r="P9" s="235"/>
      <c r="Q9" s="235"/>
    </row>
    <row r="10" spans="1:18" ht="12" customHeight="1" thickBot="1">
      <c r="A10" s="306" t="s">
        <v>51</v>
      </c>
      <c r="B10" s="296"/>
      <c r="C10" s="296"/>
      <c r="D10" s="297"/>
      <c r="E10" s="299"/>
      <c r="F10" s="300"/>
      <c r="G10" s="17"/>
      <c r="H10" s="18"/>
      <c r="I10" s="18"/>
      <c r="J10" s="15" t="s">
        <v>7</v>
      </c>
      <c r="K10" s="116"/>
      <c r="O10" s="584" t="s">
        <v>144</v>
      </c>
      <c r="P10" s="585"/>
      <c r="Q10" s="253">
        <f>K77</f>
        <v>0</v>
      </c>
    </row>
    <row r="11" spans="1:18" ht="12" customHeight="1" thickBot="1">
      <c r="B11" s="185"/>
      <c r="C11" s="185"/>
      <c r="D11" s="288">
        <f>'YR 1'!D11</f>
        <v>0</v>
      </c>
      <c r="E11" s="247"/>
      <c r="F11" s="247"/>
      <c r="G11" s="247"/>
      <c r="H11" s="13"/>
      <c r="I11" s="13"/>
      <c r="J11" s="34" t="s">
        <v>40</v>
      </c>
      <c r="K11" s="113"/>
      <c r="O11" s="234"/>
      <c r="P11" s="235"/>
      <c r="Q11" s="235"/>
    </row>
    <row r="12" spans="1:18" ht="12" customHeight="1" thickBot="1">
      <c r="A12" s="295" t="s">
        <v>53</v>
      </c>
      <c r="B12" s="296"/>
      <c r="C12" s="296"/>
      <c r="D12" s="297"/>
      <c r="E12" s="297"/>
      <c r="F12" s="297"/>
      <c r="G12" s="298"/>
      <c r="H12" s="246"/>
      <c r="I12" s="42" t="s">
        <v>14</v>
      </c>
      <c r="J12" s="130"/>
      <c r="K12" s="131"/>
      <c r="L12" s="43"/>
      <c r="M12" s="43"/>
      <c r="O12" s="234"/>
      <c r="P12" s="572"/>
      <c r="Q12" s="572"/>
    </row>
    <row r="13" spans="1:18" ht="12" customHeight="1">
      <c r="D13" s="27"/>
      <c r="E13" s="27"/>
      <c r="F13" s="27"/>
      <c r="G13" s="27"/>
      <c r="H13" s="132"/>
      <c r="I13" s="133" t="s">
        <v>54</v>
      </c>
      <c r="J13" s="34"/>
      <c r="K13" s="134" t="s">
        <v>55</v>
      </c>
      <c r="L13" s="42"/>
      <c r="M13" s="42"/>
      <c r="P13" s="120" t="s">
        <v>36</v>
      </c>
      <c r="Q13" s="120" t="s">
        <v>8</v>
      </c>
    </row>
    <row r="14" spans="1:18" ht="12" customHeight="1">
      <c r="B14" s="10"/>
      <c r="C14" s="10"/>
      <c r="D14" s="37"/>
      <c r="E14" s="37"/>
      <c r="F14" s="37"/>
      <c r="G14" s="37"/>
      <c r="H14" s="135" t="s">
        <v>56</v>
      </c>
      <c r="I14" s="136" t="s">
        <v>57</v>
      </c>
      <c r="J14" s="136" t="s">
        <v>58</v>
      </c>
      <c r="K14" s="137"/>
      <c r="L14" s="42"/>
      <c r="M14" s="42"/>
      <c r="P14" s="120" t="s">
        <v>59</v>
      </c>
      <c r="Q14" s="120" t="s">
        <v>9</v>
      </c>
      <c r="R14" s="16" t="s">
        <v>115</v>
      </c>
    </row>
    <row r="15" spans="1:18" ht="12" customHeight="1">
      <c r="A15" s="138">
        <v>1</v>
      </c>
      <c r="B15" s="20"/>
      <c r="C15" s="21"/>
      <c r="D15" s="69">
        <f>D11</f>
        <v>0</v>
      </c>
      <c r="E15" s="35"/>
      <c r="F15" s="35"/>
      <c r="G15" s="35"/>
      <c r="H15" s="113"/>
      <c r="I15" s="113"/>
      <c r="J15" s="113"/>
      <c r="K15" s="64">
        <f>(IF(R15&gt;11, (P15*H15),0)+IF(R15&lt;12, (P15*(I15+J15)),0))</f>
        <v>0</v>
      </c>
      <c r="L15" s="25"/>
      <c r="M15" s="25"/>
      <c r="N15" s="15" t="s">
        <v>18</v>
      </c>
      <c r="O15" s="163">
        <f>D15</f>
        <v>0</v>
      </c>
      <c r="P15" s="76">
        <f>Q15/R15</f>
        <v>0</v>
      </c>
      <c r="Q15" s="112">
        <f>'YR 3'!Q15</f>
        <v>0</v>
      </c>
      <c r="R15" s="338">
        <f>'YR 1'!R15</f>
        <v>9</v>
      </c>
    </row>
    <row r="16" spans="1:18" ht="12" customHeight="1">
      <c r="A16" s="138">
        <v>2</v>
      </c>
      <c r="B16" s="20"/>
      <c r="C16" s="21"/>
      <c r="D16" s="252">
        <f>'YR 1'!D16</f>
        <v>0</v>
      </c>
      <c r="E16" s="35"/>
      <c r="F16" s="35"/>
      <c r="G16" s="35"/>
      <c r="H16" s="113"/>
      <c r="I16" s="113"/>
      <c r="J16" s="113"/>
      <c r="K16" s="64">
        <f t="shared" ref="K16:K24" si="0">(IF(R16&gt;11, (P16*H16),0)+IF(R16&lt;12, (P16*(I16+J16)),0))</f>
        <v>0</v>
      </c>
      <c r="L16" s="25"/>
      <c r="M16" s="25"/>
      <c r="N16" s="15" t="s">
        <v>19</v>
      </c>
      <c r="O16" s="163">
        <f>D16</f>
        <v>0</v>
      </c>
      <c r="P16" s="76">
        <f>Q16/R16</f>
        <v>0</v>
      </c>
      <c r="Q16" s="112">
        <f>'YR 3'!Q16</f>
        <v>0</v>
      </c>
      <c r="R16" s="338">
        <f>'YR 1'!R16</f>
        <v>9</v>
      </c>
    </row>
    <row r="17" spans="1:18" ht="12" customHeight="1">
      <c r="A17" s="138">
        <v>3</v>
      </c>
      <c r="B17" s="20"/>
      <c r="C17" s="21"/>
      <c r="D17" s="252">
        <f>'YR 1'!D17</f>
        <v>0</v>
      </c>
      <c r="E17" s="35"/>
      <c r="F17" s="35"/>
      <c r="G17" s="35"/>
      <c r="H17" s="113"/>
      <c r="I17" s="113"/>
      <c r="J17" s="113"/>
      <c r="K17" s="64">
        <f t="shared" si="0"/>
        <v>0</v>
      </c>
      <c r="L17" s="25"/>
      <c r="M17" s="25"/>
      <c r="N17" s="15" t="s">
        <v>19</v>
      </c>
      <c r="O17" s="163">
        <f t="shared" ref="O17:O24" si="1">D17</f>
        <v>0</v>
      </c>
      <c r="P17" s="76">
        <f t="shared" ref="P17:P24" si="2">Q17/R17</f>
        <v>0</v>
      </c>
      <c r="Q17" s="112">
        <f>'YR 3'!Q17</f>
        <v>0</v>
      </c>
      <c r="R17" s="338">
        <f>'YR 1'!R17</f>
        <v>9</v>
      </c>
    </row>
    <row r="18" spans="1:18" ht="12" customHeight="1">
      <c r="A18" s="138">
        <v>4</v>
      </c>
      <c r="B18" s="20"/>
      <c r="C18" s="21"/>
      <c r="D18" s="252">
        <f>'YR 1'!D18</f>
        <v>0</v>
      </c>
      <c r="E18" s="35"/>
      <c r="F18" s="35"/>
      <c r="G18" s="35"/>
      <c r="H18" s="113"/>
      <c r="I18" s="113"/>
      <c r="J18" s="113"/>
      <c r="K18" s="64">
        <f t="shared" si="0"/>
        <v>0</v>
      </c>
      <c r="L18" s="25"/>
      <c r="M18" s="25"/>
      <c r="N18" s="15" t="s">
        <v>19</v>
      </c>
      <c r="O18" s="163">
        <f t="shared" si="1"/>
        <v>0</v>
      </c>
      <c r="P18" s="76">
        <f t="shared" si="2"/>
        <v>0</v>
      </c>
      <c r="Q18" s="112">
        <f>'YR 3'!Q18</f>
        <v>0</v>
      </c>
      <c r="R18" s="338">
        <f>'YR 1'!R18</f>
        <v>9</v>
      </c>
    </row>
    <row r="19" spans="1:18" ht="12" customHeight="1">
      <c r="A19" s="138">
        <v>5</v>
      </c>
      <c r="B19" s="20"/>
      <c r="C19" s="21"/>
      <c r="D19" s="252">
        <f>'YR 1'!D19</f>
        <v>0</v>
      </c>
      <c r="E19" s="35"/>
      <c r="F19" s="35"/>
      <c r="G19" s="35"/>
      <c r="H19" s="113"/>
      <c r="I19" s="113"/>
      <c r="J19" s="113"/>
      <c r="K19" s="64">
        <f t="shared" si="0"/>
        <v>0</v>
      </c>
      <c r="L19" s="25"/>
      <c r="M19" s="25"/>
      <c r="N19" s="15" t="s">
        <v>19</v>
      </c>
      <c r="O19" s="163">
        <f t="shared" si="1"/>
        <v>0</v>
      </c>
      <c r="P19" s="76">
        <f t="shared" si="2"/>
        <v>0</v>
      </c>
      <c r="Q19" s="112">
        <f>'YR 3'!Q19</f>
        <v>0</v>
      </c>
      <c r="R19" s="338">
        <f>'YR 1'!R19</f>
        <v>9</v>
      </c>
    </row>
    <row r="20" spans="1:18" ht="12" customHeight="1">
      <c r="A20" s="138">
        <v>6</v>
      </c>
      <c r="B20" s="20"/>
      <c r="C20" s="21"/>
      <c r="D20" s="252">
        <f>'YR 1'!D20</f>
        <v>0</v>
      </c>
      <c r="E20" s="35"/>
      <c r="F20" s="35"/>
      <c r="G20" s="35"/>
      <c r="H20" s="113"/>
      <c r="I20" s="113"/>
      <c r="J20" s="113"/>
      <c r="K20" s="64">
        <f t="shared" si="0"/>
        <v>0</v>
      </c>
      <c r="L20" s="25"/>
      <c r="M20" s="25"/>
      <c r="N20" s="15" t="s">
        <v>19</v>
      </c>
      <c r="O20" s="163">
        <f t="shared" si="1"/>
        <v>0</v>
      </c>
      <c r="P20" s="76">
        <f t="shared" si="2"/>
        <v>0</v>
      </c>
      <c r="Q20" s="112">
        <f>'YR 3'!Q20</f>
        <v>0</v>
      </c>
      <c r="R20" s="338">
        <f>'YR 1'!R20</f>
        <v>9</v>
      </c>
    </row>
    <row r="21" spans="1:18" ht="12" customHeight="1">
      <c r="A21" s="138">
        <v>7</v>
      </c>
      <c r="B21" s="20"/>
      <c r="C21" s="21"/>
      <c r="D21" s="252">
        <f>'YR 1'!D21</f>
        <v>0</v>
      </c>
      <c r="E21" s="35"/>
      <c r="F21" s="35"/>
      <c r="G21" s="35"/>
      <c r="H21" s="113"/>
      <c r="I21" s="113"/>
      <c r="J21" s="113"/>
      <c r="K21" s="64">
        <f t="shared" si="0"/>
        <v>0</v>
      </c>
      <c r="L21" s="25"/>
      <c r="M21" s="25"/>
      <c r="N21" s="15" t="s">
        <v>19</v>
      </c>
      <c r="O21" s="163">
        <f t="shared" si="1"/>
        <v>0</v>
      </c>
      <c r="P21" s="76">
        <f t="shared" si="2"/>
        <v>0</v>
      </c>
      <c r="Q21" s="112">
        <f>'YR 3'!Q21</f>
        <v>0</v>
      </c>
      <c r="R21" s="338">
        <f>'YR 1'!R21</f>
        <v>9</v>
      </c>
    </row>
    <row r="22" spans="1:18" ht="12" customHeight="1">
      <c r="A22" s="138">
        <v>8</v>
      </c>
      <c r="B22" s="20"/>
      <c r="C22" s="21"/>
      <c r="D22" s="252">
        <f>'YR 1'!D22</f>
        <v>0</v>
      </c>
      <c r="E22" s="35"/>
      <c r="F22" s="35"/>
      <c r="G22" s="35"/>
      <c r="H22" s="113"/>
      <c r="I22" s="113"/>
      <c r="J22" s="113"/>
      <c r="K22" s="64">
        <f t="shared" si="0"/>
        <v>0</v>
      </c>
      <c r="L22" s="25"/>
      <c r="M22" s="25"/>
      <c r="N22" s="15" t="s">
        <v>19</v>
      </c>
      <c r="O22" s="163">
        <f t="shared" si="1"/>
        <v>0</v>
      </c>
      <c r="P22" s="76">
        <f t="shared" si="2"/>
        <v>0</v>
      </c>
      <c r="Q22" s="112">
        <f>'YR 3'!Q22</f>
        <v>0</v>
      </c>
      <c r="R22" s="338">
        <f>'YR 1'!R22</f>
        <v>9</v>
      </c>
    </row>
    <row r="23" spans="1:18" ht="12" customHeight="1">
      <c r="A23" s="138">
        <v>9</v>
      </c>
      <c r="B23" s="20"/>
      <c r="C23" s="21"/>
      <c r="D23" s="252">
        <f>'YR 1'!D23</f>
        <v>0</v>
      </c>
      <c r="E23" s="35"/>
      <c r="F23" s="35"/>
      <c r="G23" s="35"/>
      <c r="H23" s="113"/>
      <c r="I23" s="113"/>
      <c r="J23" s="113"/>
      <c r="K23" s="64">
        <f t="shared" si="0"/>
        <v>0</v>
      </c>
      <c r="L23" s="25"/>
      <c r="M23" s="25"/>
      <c r="N23" s="15" t="s">
        <v>19</v>
      </c>
      <c r="O23" s="163">
        <f t="shared" si="1"/>
        <v>0</v>
      </c>
      <c r="P23" s="76">
        <f t="shared" si="2"/>
        <v>0</v>
      </c>
      <c r="Q23" s="112">
        <f>'YR 3'!Q23</f>
        <v>0</v>
      </c>
      <c r="R23" s="338">
        <f>'YR 1'!R23</f>
        <v>9</v>
      </c>
    </row>
    <row r="24" spans="1:18" ht="12" customHeight="1">
      <c r="A24" s="138">
        <v>10</v>
      </c>
      <c r="B24" s="20"/>
      <c r="C24" s="21"/>
      <c r="D24" s="252">
        <f>'YR 1'!D24</f>
        <v>0</v>
      </c>
      <c r="E24" s="35"/>
      <c r="F24" s="35"/>
      <c r="G24" s="35"/>
      <c r="H24" s="113"/>
      <c r="I24" s="113"/>
      <c r="J24" s="113"/>
      <c r="K24" s="64">
        <f t="shared" si="0"/>
        <v>0</v>
      </c>
      <c r="L24" s="25"/>
      <c r="M24" s="25"/>
      <c r="N24" s="15" t="s">
        <v>19</v>
      </c>
      <c r="O24" s="163">
        <f t="shared" si="1"/>
        <v>0</v>
      </c>
      <c r="P24" s="76">
        <f t="shared" si="2"/>
        <v>0</v>
      </c>
      <c r="Q24" s="112">
        <f>'YR 3'!Q24</f>
        <v>0</v>
      </c>
      <c r="R24" s="338">
        <f>'YR 1'!R24</f>
        <v>9</v>
      </c>
    </row>
    <row r="25" spans="1:18" ht="12" customHeight="1">
      <c r="A25" s="138"/>
      <c r="B25" s="21"/>
      <c r="C25" s="21"/>
      <c r="D25" s="115" t="s">
        <v>275</v>
      </c>
      <c r="E25" s="38"/>
      <c r="F25" s="38"/>
      <c r="G25" s="36"/>
      <c r="H25" s="113"/>
      <c r="I25" s="238"/>
      <c r="J25" s="238"/>
      <c r="K25" s="64">
        <f>((H25)*P25)</f>
        <v>0</v>
      </c>
      <c r="L25" s="25"/>
      <c r="M25" s="25"/>
      <c r="O25" s="190" t="s">
        <v>276</v>
      </c>
      <c r="P25" s="76">
        <f t="shared" ref="P25:P32" si="3">Q25/12</f>
        <v>0</v>
      </c>
      <c r="Q25" s="112">
        <f>'YR 3'!Q25</f>
        <v>0</v>
      </c>
      <c r="R25" s="140"/>
    </row>
    <row r="26" spans="1:18" ht="12" customHeight="1">
      <c r="A26" s="138"/>
      <c r="B26" s="21"/>
      <c r="C26" s="21"/>
      <c r="D26" s="115" t="s">
        <v>275</v>
      </c>
      <c r="E26" s="35"/>
      <c r="F26" s="35"/>
      <c r="G26" s="37"/>
      <c r="H26" s="113"/>
      <c r="I26" s="238"/>
      <c r="J26" s="238"/>
      <c r="K26" s="64">
        <f>((H26)*P26)</f>
        <v>0</v>
      </c>
      <c r="L26" s="25"/>
      <c r="M26" s="25"/>
      <c r="O26" s="190" t="s">
        <v>276</v>
      </c>
      <c r="P26" s="76">
        <f>Q26/12</f>
        <v>0</v>
      </c>
      <c r="Q26" s="112">
        <f>'YR 3'!Q26</f>
        <v>0</v>
      </c>
      <c r="R26" s="140"/>
    </row>
    <row r="27" spans="1:18" ht="12" customHeight="1">
      <c r="A27" s="138"/>
      <c r="B27" s="21"/>
      <c r="C27" s="21"/>
      <c r="D27" s="115" t="s">
        <v>275</v>
      </c>
      <c r="E27" s="35"/>
      <c r="F27" s="35"/>
      <c r="G27" s="37"/>
      <c r="H27" s="113"/>
      <c r="I27" s="238"/>
      <c r="J27" s="238"/>
      <c r="K27" s="64">
        <f>((H27)*P27)</f>
        <v>0</v>
      </c>
      <c r="L27" s="25"/>
      <c r="M27" s="25"/>
      <c r="O27" s="190" t="s">
        <v>276</v>
      </c>
      <c r="P27" s="76">
        <f>Q27/12</f>
        <v>0</v>
      </c>
      <c r="Q27" s="112">
        <f>'YR 3'!Q27</f>
        <v>0</v>
      </c>
      <c r="R27" s="140"/>
    </row>
    <row r="28" spans="1:18" ht="12" customHeight="1" thickBot="1">
      <c r="A28" s="138"/>
      <c r="B28" s="21"/>
      <c r="C28" s="21"/>
      <c r="D28" s="115" t="s">
        <v>275</v>
      </c>
      <c r="E28" s="35"/>
      <c r="F28" s="35"/>
      <c r="G28" s="37"/>
      <c r="H28" s="265"/>
      <c r="I28" s="503"/>
      <c r="J28" s="503"/>
      <c r="K28" s="267">
        <f>((H28)*P28)</f>
        <v>0</v>
      </c>
      <c r="L28" s="25"/>
      <c r="M28" s="25"/>
      <c r="O28" s="190" t="s">
        <v>276</v>
      </c>
      <c r="P28" s="76">
        <f>Q28/12</f>
        <v>0</v>
      </c>
      <c r="Q28" s="112">
        <f>'YR 3'!Q28</f>
        <v>0</v>
      </c>
      <c r="R28" s="140"/>
    </row>
    <row r="29" spans="1:18" ht="12" customHeight="1" thickBot="1">
      <c r="A29" s="141"/>
      <c r="B29" s="203"/>
      <c r="C29" s="21"/>
      <c r="D29" s="339" t="s">
        <v>240</v>
      </c>
      <c r="E29" s="35"/>
      <c r="F29" s="35"/>
      <c r="G29" s="35"/>
      <c r="H29" s="268">
        <f>SUM(H15:H28)</f>
        <v>0</v>
      </c>
      <c r="I29" s="269">
        <f>SUM(I15:I28)</f>
        <v>0</v>
      </c>
      <c r="J29" s="269">
        <f>SUM(J15:J28)</f>
        <v>0</v>
      </c>
      <c r="K29" s="270">
        <f>SUM(K15:K28)</f>
        <v>0</v>
      </c>
      <c r="L29" s="25"/>
      <c r="M29" s="25"/>
      <c r="O29" s="126" t="s">
        <v>6</v>
      </c>
      <c r="P29" s="77">
        <f t="shared" si="3"/>
        <v>0</v>
      </c>
      <c r="Q29" s="112">
        <f>'YR 3'!Q29</f>
        <v>0</v>
      </c>
      <c r="R29" s="140"/>
    </row>
    <row r="30" spans="1:18" ht="12" customHeight="1" thickBot="1">
      <c r="A30" s="138"/>
      <c r="B30" s="17"/>
      <c r="C30" s="22"/>
      <c r="E30" s="35"/>
      <c r="F30" s="35"/>
      <c r="G30" s="35"/>
      <c r="L30" s="25"/>
      <c r="M30" s="25"/>
      <c r="O30" s="126" t="s">
        <v>6</v>
      </c>
      <c r="P30" s="77">
        <f t="shared" si="3"/>
        <v>0</v>
      </c>
      <c r="Q30" s="112">
        <f>'YR 3'!Q30</f>
        <v>0</v>
      </c>
      <c r="R30" s="140"/>
    </row>
    <row r="31" spans="1:18" ht="12" customHeight="1" thickBot="1">
      <c r="A31" s="254" t="s">
        <v>61</v>
      </c>
      <c r="B31" s="241" t="s">
        <v>250</v>
      </c>
      <c r="C31" s="255"/>
      <c r="D31" s="243"/>
      <c r="E31" s="243"/>
      <c r="F31" s="243"/>
      <c r="G31" s="243"/>
      <c r="H31" s="244"/>
      <c r="I31" s="244"/>
      <c r="J31" s="244"/>
      <c r="K31" s="245"/>
      <c r="L31" s="25"/>
      <c r="M31" s="25"/>
      <c r="O31" s="126" t="s">
        <v>244</v>
      </c>
      <c r="P31" s="77">
        <f t="shared" si="3"/>
        <v>0</v>
      </c>
      <c r="Q31" s="112">
        <f>'YR 3'!Q31</f>
        <v>0</v>
      </c>
      <c r="R31" s="140"/>
    </row>
    <row r="32" spans="1:18" ht="12" customHeight="1" thickBot="1">
      <c r="A32" s="138">
        <v>1</v>
      </c>
      <c r="B32" s="23"/>
      <c r="C32" s="185"/>
      <c r="D32" s="37" t="s">
        <v>242</v>
      </c>
      <c r="E32" s="199"/>
      <c r="F32" s="199"/>
      <c r="G32" s="199"/>
      <c r="H32" s="113"/>
      <c r="I32" s="256"/>
      <c r="J32" s="256"/>
      <c r="K32" s="239">
        <f>(P29*H32)*B32</f>
        <v>0</v>
      </c>
      <c r="L32" s="25"/>
      <c r="M32" s="25"/>
      <c r="O32" s="126" t="s">
        <v>16</v>
      </c>
      <c r="P32" s="77">
        <f t="shared" si="3"/>
        <v>0</v>
      </c>
      <c r="Q32" s="112">
        <f>'YR 3'!Q32</f>
        <v>0</v>
      </c>
      <c r="R32" s="140"/>
    </row>
    <row r="33" spans="1:18" ht="12" customHeight="1" thickBot="1">
      <c r="A33" s="138">
        <v>2</v>
      </c>
      <c r="B33" s="24"/>
      <c r="C33" s="21"/>
      <c r="D33" s="35" t="s">
        <v>242</v>
      </c>
      <c r="E33" s="35"/>
      <c r="F33" s="124"/>
      <c r="G33" s="124"/>
      <c r="H33" s="113"/>
      <c r="I33" s="222"/>
      <c r="J33" s="222"/>
      <c r="K33" s="71">
        <f>(P30*H33)*B33</f>
        <v>0</v>
      </c>
      <c r="L33" s="25"/>
      <c r="M33" s="25"/>
    </row>
    <row r="34" spans="1:18" ht="12" customHeight="1" thickBot="1">
      <c r="A34" s="138">
        <v>3</v>
      </c>
      <c r="B34" s="208"/>
      <c r="C34" s="21"/>
      <c r="D34" s="35" t="s">
        <v>246</v>
      </c>
      <c r="E34" s="35"/>
      <c r="F34" s="74">
        <f>Q31/12</f>
        <v>0</v>
      </c>
      <c r="G34" s="143" t="s">
        <v>10</v>
      </c>
      <c r="H34" s="113"/>
      <c r="I34" s="228"/>
      <c r="J34" s="228"/>
      <c r="K34" s="71">
        <f>B34*F34*H34</f>
        <v>0</v>
      </c>
      <c r="L34" s="25"/>
      <c r="M34" s="25"/>
    </row>
    <row r="35" spans="1:18" ht="12" customHeight="1" thickBot="1">
      <c r="A35" s="138">
        <v>4</v>
      </c>
      <c r="B35" s="211"/>
      <c r="C35" s="21"/>
      <c r="D35" s="35" t="s">
        <v>245</v>
      </c>
      <c r="E35" s="35"/>
      <c r="F35" s="27"/>
      <c r="G35" s="35"/>
      <c r="H35" s="113"/>
      <c r="I35" s="144" t="s">
        <v>37</v>
      </c>
      <c r="J35" s="144">
        <v>0</v>
      </c>
      <c r="K35" s="71">
        <f>B35*(Rates!B19*Rates!B20)*H35</f>
        <v>0</v>
      </c>
      <c r="L35" s="25"/>
      <c r="M35" s="25"/>
      <c r="O35" s="25"/>
      <c r="P35" s="26" t="s">
        <v>65</v>
      </c>
      <c r="Q35" s="42"/>
    </row>
    <row r="36" spans="1:18" ht="12" customHeight="1" thickBot="1">
      <c r="A36" s="149"/>
      <c r="B36" s="211"/>
      <c r="D36" s="38" t="s">
        <v>263</v>
      </c>
      <c r="H36" s="113"/>
      <c r="I36" s="144" t="s">
        <v>37</v>
      </c>
      <c r="J36" s="144"/>
      <c r="K36" s="71">
        <f>B36*(Rates!B19*Rates!B20)*H36</f>
        <v>0</v>
      </c>
      <c r="L36" s="25"/>
      <c r="M36" s="25"/>
      <c r="N36" s="15" t="s">
        <v>18</v>
      </c>
      <c r="O36" s="161">
        <f>D11</f>
        <v>0</v>
      </c>
      <c r="P36" s="72">
        <f>IF(R15&gt;11, (H15*Rates!B10+P15*H15*Rates!B4), ((I15*P15)*Rates!B4)+(I15*Rates!B9)+((J15*P15)*Rates!B4))</f>
        <v>0</v>
      </c>
      <c r="Q36" s="25"/>
      <c r="R36" s="145"/>
    </row>
    <row r="37" spans="1:18" ht="12" customHeight="1" thickBot="1">
      <c r="A37" s="138">
        <v>5</v>
      </c>
      <c r="B37" s="207"/>
      <c r="C37" s="21"/>
      <c r="D37" s="37" t="s">
        <v>247</v>
      </c>
      <c r="E37" s="35"/>
      <c r="F37" s="35"/>
      <c r="G37" s="35"/>
      <c r="H37" s="113"/>
      <c r="I37" s="144" t="s">
        <v>17</v>
      </c>
      <c r="J37" s="144"/>
      <c r="K37" s="71">
        <f>P32*B37*H37</f>
        <v>0</v>
      </c>
      <c r="L37" s="25"/>
      <c r="M37" s="25"/>
      <c r="N37" s="15" t="s">
        <v>19</v>
      </c>
      <c r="O37" s="161">
        <f>D16</f>
        <v>0</v>
      </c>
      <c r="P37" s="72">
        <f>IF(R16&gt;11, (H16*Rates!B10+P16*H16*Rates!B4), ((I16*P16)*Rates!B4)+(I16*Rates!B9)+((J16*P16)*Rates!B4))</f>
        <v>0</v>
      </c>
      <c r="Q37" s="25"/>
      <c r="R37" s="145"/>
    </row>
    <row r="38" spans="1:18" ht="12" customHeight="1" thickBot="1">
      <c r="A38" s="141"/>
      <c r="B38" s="21" t="s">
        <v>74</v>
      </c>
      <c r="C38" s="21"/>
      <c r="D38" s="35"/>
      <c r="E38" s="35"/>
      <c r="F38" s="35"/>
      <c r="G38" s="35"/>
      <c r="H38" s="22"/>
      <c r="I38" s="147"/>
      <c r="J38" s="21"/>
      <c r="K38" s="72">
        <f>SUM(K29:K37)</f>
        <v>0</v>
      </c>
      <c r="L38" s="25"/>
      <c r="M38" s="25"/>
      <c r="N38" s="15" t="s">
        <v>19</v>
      </c>
      <c r="O38" s="161">
        <f t="shared" ref="O38:O45" si="4">D17</f>
        <v>0</v>
      </c>
      <c r="P38" s="72">
        <f>IF(R17&gt;11, (H17*Rates!B10+P17*H17*Rates!B4), ((I17*P17)*Rates!B4)+(I17*Rates!B9)+((J17*P17)*Rates!B4))</f>
        <v>0</v>
      </c>
      <c r="Q38" s="25"/>
      <c r="R38" s="145"/>
    </row>
    <row r="39" spans="1:18" ht="12" customHeight="1" thickBot="1">
      <c r="A39" s="301" t="s">
        <v>75</v>
      </c>
      <c r="B39" s="296" t="s">
        <v>76</v>
      </c>
      <c r="C39" s="296"/>
      <c r="D39" s="299"/>
      <c r="E39" s="299"/>
      <c r="F39" s="349"/>
      <c r="G39" s="148"/>
      <c r="H39" s="21"/>
      <c r="I39" s="147"/>
      <c r="J39" s="21"/>
      <c r="K39" s="72">
        <f>P56</f>
        <v>0</v>
      </c>
      <c r="L39" s="25"/>
      <c r="M39" s="25"/>
      <c r="N39" s="15" t="s">
        <v>19</v>
      </c>
      <c r="O39" s="161">
        <f t="shared" si="4"/>
        <v>0</v>
      </c>
      <c r="P39" s="72">
        <f>IF(R18&gt;11, (H18*Rates!B10+P18*H18*Rates!B4), ((I18*P18)*Rates!B4)+(I18*Rates!B9)+((J18*P18)*Rates!B4))</f>
        <v>0</v>
      </c>
      <c r="Q39" s="25"/>
      <c r="R39" s="145"/>
    </row>
    <row r="40" spans="1:18" ht="12" customHeight="1" thickBot="1">
      <c r="B40" s="305" t="s">
        <v>77</v>
      </c>
      <c r="C40" s="185"/>
      <c r="D40" s="247"/>
      <c r="E40" s="247"/>
      <c r="F40" s="247"/>
      <c r="G40" s="122"/>
      <c r="H40" s="21"/>
      <c r="I40" s="40"/>
      <c r="J40" s="40"/>
      <c r="K40" s="72">
        <f>SUM(K38:K39)</f>
        <v>0</v>
      </c>
      <c r="L40" s="25"/>
      <c r="M40" s="25"/>
      <c r="N40" s="15" t="s">
        <v>19</v>
      </c>
      <c r="O40" s="161">
        <f t="shared" si="4"/>
        <v>0</v>
      </c>
      <c r="P40" s="72">
        <f>IF(R19&gt;11, (H19*Rates!B10+P19*H19*Rates!B4), ((I19*P19)*Rates!B4)+(I19*Rates!B9)+((J19*P19)*Rates!B4))</f>
        <v>0</v>
      </c>
      <c r="Q40" s="25"/>
      <c r="R40" s="145"/>
    </row>
    <row r="41" spans="1:18" ht="12" customHeight="1" thickBot="1">
      <c r="A41" s="295" t="s">
        <v>78</v>
      </c>
      <c r="B41" s="296" t="s">
        <v>79</v>
      </c>
      <c r="C41" s="296"/>
      <c r="D41" s="299"/>
      <c r="E41" s="299"/>
      <c r="F41" s="299"/>
      <c r="G41" s="299"/>
      <c r="H41" s="344"/>
      <c r="I41" s="18"/>
      <c r="J41" s="15"/>
      <c r="K41" s="142"/>
      <c r="L41" s="25"/>
      <c r="M41" s="25"/>
      <c r="N41" s="15" t="s">
        <v>19</v>
      </c>
      <c r="O41" s="161">
        <f t="shared" si="4"/>
        <v>0</v>
      </c>
      <c r="P41" s="72">
        <f>IF(R20&gt;11, (H20*Rates!B10+P20*H20*Rates!B4), ((I20*P20)*Rates!B4)+(I20*Rates!B9)+((J20*P20)*Rates!B4))</f>
        <v>0</v>
      </c>
      <c r="Q41" s="25"/>
      <c r="R41" s="145"/>
    </row>
    <row r="42" spans="1:18" ht="12" customHeight="1" thickBot="1">
      <c r="D42" s="17" t="s">
        <v>4</v>
      </c>
      <c r="E42" s="17"/>
      <c r="F42" s="17"/>
      <c r="G42" s="17" t="s">
        <v>5</v>
      </c>
      <c r="I42" s="18"/>
      <c r="J42" s="15"/>
      <c r="K42" s="142"/>
      <c r="L42" s="25"/>
      <c r="M42" s="25"/>
      <c r="N42" s="15" t="s">
        <v>19</v>
      </c>
      <c r="O42" s="161">
        <f t="shared" si="4"/>
        <v>0</v>
      </c>
      <c r="P42" s="72">
        <f>IF(R21&gt;11, (H21*Rates!B10+P21*H21*Rates!B4), ((I21*P21)*Rates!B4)+(I21*Rates!B9)+((J21*P21)*Rates!B4))</f>
        <v>0</v>
      </c>
      <c r="Q42" s="25"/>
      <c r="R42" s="145"/>
    </row>
    <row r="43" spans="1:18" ht="12" customHeight="1" thickBot="1">
      <c r="D43" s="139"/>
      <c r="E43" s="17"/>
      <c r="F43" s="15"/>
      <c r="G43" s="112"/>
      <c r="H43" s="39" t="s">
        <v>3</v>
      </c>
      <c r="I43" s="18"/>
      <c r="J43" s="15"/>
      <c r="K43" s="142"/>
      <c r="L43" s="25"/>
      <c r="M43" s="25"/>
      <c r="N43" s="15" t="s">
        <v>19</v>
      </c>
      <c r="O43" s="161">
        <f t="shared" si="4"/>
        <v>0</v>
      </c>
      <c r="P43" s="72">
        <f>IF(R22&gt;11, (H22*Rates!B10+P22*H22*Rates!B4), ((I22*P22)*Rates!B4)+(I22*Rates!B9)+((J22*P22)*Rates!B4))</f>
        <v>0</v>
      </c>
      <c r="Q43" s="25"/>
      <c r="R43" s="145"/>
    </row>
    <row r="44" spans="1:18" ht="12" customHeight="1" thickBot="1">
      <c r="D44" s="113"/>
      <c r="E44" s="27"/>
      <c r="F44" s="27"/>
      <c r="G44" s="152"/>
      <c r="H44" s="17"/>
      <c r="I44" s="17"/>
      <c r="J44" s="17"/>
      <c r="K44" s="142"/>
      <c r="L44" s="25"/>
      <c r="M44" s="25"/>
      <c r="N44" s="15" t="s">
        <v>19</v>
      </c>
      <c r="O44" s="161">
        <f t="shared" si="4"/>
        <v>0</v>
      </c>
      <c r="P44" s="72">
        <f>IF(R23&gt;11, (H23*Rates!B10+P23*H23*Rates!B4), ((I23*P23)*Rates!B4)+(I23*Rates!B9)+((J23*P23)*Rates!B4))</f>
        <v>0</v>
      </c>
      <c r="Q44" s="25"/>
      <c r="R44" s="145"/>
    </row>
    <row r="45" spans="1:18" ht="12" customHeight="1" thickBot="1">
      <c r="D45" s="113"/>
      <c r="E45" s="27"/>
      <c r="F45" s="27"/>
      <c r="G45" s="152"/>
      <c r="H45" s="17"/>
      <c r="I45" s="17"/>
      <c r="J45" s="17"/>
      <c r="K45" s="142"/>
      <c r="L45" s="25"/>
      <c r="M45" s="25"/>
      <c r="N45" s="15" t="s">
        <v>19</v>
      </c>
      <c r="O45" s="161">
        <f t="shared" si="4"/>
        <v>0</v>
      </c>
      <c r="P45" s="72">
        <f>IF(R24&gt;11, (H24*Rates!B10+P24*H24*Rates!B4), ((I24*P24)*Rates!B4)+(I24*Rates!B9)+((J24*P24)*Rates!B4))</f>
        <v>0</v>
      </c>
      <c r="Q45" s="25"/>
    </row>
    <row r="46" spans="1:18" ht="12" customHeight="1" thickBot="1">
      <c r="D46" s="113"/>
      <c r="E46" s="17"/>
      <c r="F46" s="17"/>
      <c r="G46" s="152"/>
      <c r="H46" s="17"/>
      <c r="I46" s="17"/>
      <c r="J46" s="17"/>
      <c r="K46" s="142"/>
      <c r="L46" s="25"/>
      <c r="M46" s="25"/>
      <c r="O46" s="190" t="s">
        <v>276</v>
      </c>
      <c r="P46" s="72">
        <f>(P25*H25)*Rates!B4+(H25*Rates!B10)</f>
        <v>0</v>
      </c>
      <c r="Q46" s="25"/>
    </row>
    <row r="47" spans="1:18" ht="12" customHeight="1" thickBot="1">
      <c r="B47" s="305" t="s">
        <v>80</v>
      </c>
      <c r="C47" s="185"/>
      <c r="D47" s="247"/>
      <c r="E47" s="19"/>
      <c r="F47" s="19"/>
      <c r="G47" s="151"/>
      <c r="H47" s="19"/>
      <c r="I47" s="19"/>
      <c r="J47" s="19"/>
      <c r="K47" s="78">
        <f>G43+G44+G45+G46</f>
        <v>0</v>
      </c>
      <c r="L47" s="25"/>
      <c r="M47" s="25"/>
      <c r="O47" s="190" t="s">
        <v>276</v>
      </c>
      <c r="P47" s="72">
        <f>(P26*H26)*Rates!B4+(H26*Rates!B10)</f>
        <v>0</v>
      </c>
      <c r="Q47" s="25"/>
    </row>
    <row r="48" spans="1:18" ht="12" customHeight="1" thickBot="1">
      <c r="A48" s="295" t="s">
        <v>81</v>
      </c>
      <c r="B48" s="296" t="s">
        <v>82</v>
      </c>
      <c r="C48" s="296"/>
      <c r="D48" s="298"/>
      <c r="E48" s="38"/>
      <c r="F48" s="38" t="s">
        <v>83</v>
      </c>
      <c r="G48" s="150"/>
      <c r="H48" s="150"/>
      <c r="I48" s="10"/>
      <c r="J48" s="40"/>
      <c r="K48" s="152"/>
      <c r="L48" s="25"/>
      <c r="M48" s="25"/>
      <c r="O48" s="190" t="s">
        <v>276</v>
      </c>
      <c r="P48" s="72">
        <f>(P27*H27)*Rates!B4+(H27*Rates!B10)</f>
        <v>0</v>
      </c>
    </row>
    <row r="49" spans="1:21" ht="12" customHeight="1" thickBot="1">
      <c r="D49" s="27"/>
      <c r="E49" s="27"/>
      <c r="F49" s="37" t="s">
        <v>84</v>
      </c>
      <c r="G49" s="37"/>
      <c r="H49" s="19"/>
      <c r="I49" s="19"/>
      <c r="J49" s="19"/>
      <c r="K49" s="152"/>
      <c r="L49" s="25"/>
      <c r="M49" s="25"/>
      <c r="O49" s="190" t="s">
        <v>276</v>
      </c>
      <c r="P49" s="72">
        <f>(P28*H28)*Rates!B4+(H28*Rates!B10)</f>
        <v>0</v>
      </c>
    </row>
    <row r="50" spans="1:21" ht="12" customHeight="1" thickBot="1">
      <c r="D50" s="27"/>
      <c r="E50" s="27"/>
      <c r="F50" s="27"/>
      <c r="G50" s="27"/>
      <c r="H50" s="17"/>
      <c r="I50" s="17"/>
      <c r="J50" s="17"/>
      <c r="K50" s="167"/>
      <c r="L50" s="25"/>
      <c r="M50" s="25"/>
      <c r="O50" s="126" t="s">
        <v>6</v>
      </c>
      <c r="P50" s="72">
        <f>(K32*Rates!B4)+(H32*Rates!B10)*B32</f>
        <v>0</v>
      </c>
    </row>
    <row r="51" spans="1:21" ht="12" customHeight="1" thickBot="1">
      <c r="B51" s="305" t="s">
        <v>85</v>
      </c>
      <c r="C51" s="185"/>
      <c r="D51" s="199"/>
      <c r="E51" s="37"/>
      <c r="F51" s="10"/>
      <c r="G51" s="37"/>
      <c r="H51" s="10"/>
      <c r="I51" s="19"/>
      <c r="J51" s="19"/>
      <c r="K51" s="78">
        <f>SUM(K48:K49)</f>
        <v>0</v>
      </c>
      <c r="L51" s="25"/>
      <c r="M51" s="25"/>
      <c r="O51" s="126" t="s">
        <v>6</v>
      </c>
      <c r="P51" s="72">
        <f>(K33*Rates!B4)+(H33*Rates!B10)*B33</f>
        <v>0</v>
      </c>
    </row>
    <row r="52" spans="1:21" ht="12" customHeight="1" thickBot="1">
      <c r="A52" s="295" t="s">
        <v>86</v>
      </c>
      <c r="B52" s="296" t="s">
        <v>87</v>
      </c>
      <c r="C52" s="296"/>
      <c r="D52" s="300"/>
      <c r="E52" s="17"/>
      <c r="F52" s="17"/>
      <c r="G52" s="17"/>
      <c r="H52" s="17"/>
      <c r="I52" s="17"/>
      <c r="J52" s="17"/>
      <c r="K52" s="167"/>
      <c r="L52" s="25"/>
      <c r="M52" s="25"/>
      <c r="O52" s="126" t="s">
        <v>252</v>
      </c>
      <c r="P52" s="72">
        <f>(K34*Rates!B5)</f>
        <v>0</v>
      </c>
    </row>
    <row r="53" spans="1:21" ht="12" customHeight="1">
      <c r="B53" s="154">
        <v>1</v>
      </c>
      <c r="C53" s="15" t="s">
        <v>88</v>
      </c>
      <c r="D53" s="17"/>
      <c r="E53" s="17"/>
      <c r="F53" s="155"/>
      <c r="G53" s="17"/>
      <c r="I53" s="18"/>
      <c r="J53" s="15"/>
      <c r="K53" s="152"/>
      <c r="L53" s="25"/>
      <c r="M53" s="25"/>
      <c r="O53" s="198" t="s">
        <v>251</v>
      </c>
      <c r="P53" s="249">
        <f>(K35*Rates!B8)</f>
        <v>0</v>
      </c>
    </row>
    <row r="54" spans="1:21" ht="12" customHeight="1">
      <c r="B54" s="154">
        <v>2</v>
      </c>
      <c r="C54" s="15" t="s">
        <v>89</v>
      </c>
      <c r="D54" s="17"/>
      <c r="E54" s="17"/>
      <c r="F54" s="155"/>
      <c r="G54" s="17"/>
      <c r="I54" s="18"/>
      <c r="J54" s="15"/>
      <c r="K54" s="152"/>
      <c r="L54" s="25"/>
      <c r="M54" s="25"/>
      <c r="O54" s="251" t="s">
        <v>248</v>
      </c>
      <c r="P54" s="232">
        <f>(K36*Rates!B7)</f>
        <v>0</v>
      </c>
    </row>
    <row r="55" spans="1:21" ht="12" customHeight="1" thickBot="1">
      <c r="B55" s="154">
        <v>3</v>
      </c>
      <c r="C55" s="15" t="s">
        <v>90</v>
      </c>
      <c r="D55" s="27"/>
      <c r="E55" s="27"/>
      <c r="F55" s="155"/>
      <c r="G55" s="27"/>
      <c r="I55" s="18"/>
      <c r="J55" s="15"/>
      <c r="K55" s="152"/>
      <c r="L55" s="25"/>
      <c r="M55" s="25"/>
      <c r="O55" s="126" t="s">
        <v>16</v>
      </c>
      <c r="P55" s="250">
        <f>(K37*Rates!B4)+(H37*Rates!B10)*B37</f>
        <v>0</v>
      </c>
    </row>
    <row r="56" spans="1:21" ht="12" customHeight="1" thickBot="1">
      <c r="B56" s="154">
        <v>4</v>
      </c>
      <c r="C56" s="15" t="s">
        <v>91</v>
      </c>
      <c r="D56" s="27"/>
      <c r="E56" s="27"/>
      <c r="F56" s="155"/>
      <c r="G56" s="27"/>
      <c r="I56" s="18"/>
      <c r="J56" s="15"/>
      <c r="K56" s="152"/>
      <c r="L56" s="25"/>
      <c r="M56" s="25"/>
      <c r="O56" s="156" t="s">
        <v>11</v>
      </c>
      <c r="P56" s="229">
        <f>SUM(P36:P55)</f>
        <v>0</v>
      </c>
    </row>
    <row r="57" spans="1:21" ht="12" customHeight="1" thickBot="1">
      <c r="A57" s="121"/>
      <c r="B57" s="20" t="s">
        <v>278</v>
      </c>
      <c r="C57" s="21"/>
      <c r="D57" s="35"/>
      <c r="E57" s="23"/>
      <c r="F57" s="38"/>
      <c r="G57" s="38" t="s">
        <v>92</v>
      </c>
      <c r="H57" s="40"/>
      <c r="I57" s="41"/>
      <c r="J57" s="40"/>
      <c r="K57" s="78">
        <f>SUM(K53:K56)</f>
        <v>0</v>
      </c>
      <c r="L57" s="25"/>
      <c r="M57" s="25"/>
    </row>
    <row r="58" spans="1:21" ht="12" customHeight="1" thickBot="1">
      <c r="A58" s="295" t="s">
        <v>93</v>
      </c>
      <c r="B58" s="296" t="s">
        <v>94</v>
      </c>
      <c r="C58" s="296"/>
      <c r="D58" s="298"/>
      <c r="E58" s="38"/>
      <c r="F58" s="38"/>
      <c r="G58" s="38"/>
      <c r="H58" s="40"/>
      <c r="I58" s="41"/>
      <c r="J58" s="40"/>
      <c r="K58" s="167"/>
      <c r="L58" s="25"/>
      <c r="M58" s="25"/>
    </row>
    <row r="59" spans="1:21" ht="12" customHeight="1">
      <c r="A59" s="9"/>
      <c r="B59" s="313">
        <v>1</v>
      </c>
      <c r="C59" s="10" t="s">
        <v>15</v>
      </c>
      <c r="D59" s="37"/>
      <c r="E59" s="38"/>
      <c r="F59" s="38"/>
      <c r="G59" s="38"/>
      <c r="H59" s="40"/>
      <c r="I59" s="41"/>
      <c r="J59" s="40"/>
      <c r="K59" s="152"/>
      <c r="L59" s="25"/>
      <c r="M59" s="25"/>
    </row>
    <row r="60" spans="1:21" ht="12" customHeight="1" thickBot="1">
      <c r="A60" s="149"/>
      <c r="B60" s="157">
        <v>2</v>
      </c>
      <c r="C60" s="40" t="s">
        <v>95</v>
      </c>
      <c r="D60" s="38"/>
      <c r="E60" s="38"/>
      <c r="F60" s="38"/>
      <c r="G60" s="38"/>
      <c r="H60" s="40"/>
      <c r="I60" s="41"/>
      <c r="J60" s="40"/>
      <c r="K60" s="152"/>
      <c r="L60" s="25"/>
      <c r="M60" s="25"/>
      <c r="O60" s="481" t="s">
        <v>256</v>
      </c>
      <c r="P60" s="482" t="s">
        <v>255</v>
      </c>
      <c r="Q60" s="482" t="s">
        <v>257</v>
      </c>
      <c r="R60" s="482" t="s">
        <v>258</v>
      </c>
      <c r="S60" s="482" t="s">
        <v>259</v>
      </c>
      <c r="T60" s="482" t="s">
        <v>260</v>
      </c>
      <c r="U60" s="482" t="s">
        <v>261</v>
      </c>
    </row>
    <row r="61" spans="1:21" ht="12" customHeight="1" thickTop="1">
      <c r="A61" s="149"/>
      <c r="B61" s="157">
        <v>3</v>
      </c>
      <c r="C61" s="40" t="s">
        <v>96</v>
      </c>
      <c r="D61" s="38"/>
      <c r="E61" s="38"/>
      <c r="F61" s="38"/>
      <c r="G61" s="38"/>
      <c r="H61" s="40"/>
      <c r="I61" s="41"/>
      <c r="J61" s="40"/>
      <c r="K61" s="152"/>
      <c r="L61" s="25"/>
      <c r="M61" s="25"/>
      <c r="P61" s="186" t="s">
        <v>227</v>
      </c>
      <c r="Q61" s="186" t="s">
        <v>228</v>
      </c>
      <c r="R61" s="186" t="s">
        <v>229</v>
      </c>
      <c r="S61" s="186" t="s">
        <v>230</v>
      </c>
      <c r="T61" s="186" t="s">
        <v>231</v>
      </c>
      <c r="U61" s="188" t="s">
        <v>219</v>
      </c>
    </row>
    <row r="62" spans="1:21" ht="12" customHeight="1">
      <c r="A62" s="149"/>
      <c r="B62" s="157">
        <v>4</v>
      </c>
      <c r="C62" s="40" t="s">
        <v>153</v>
      </c>
      <c r="D62" s="38"/>
      <c r="E62" s="38"/>
      <c r="F62" s="38"/>
      <c r="G62" s="38"/>
      <c r="H62" s="40"/>
      <c r="I62" s="41"/>
      <c r="J62" s="40"/>
      <c r="K62" s="152"/>
      <c r="L62" s="25"/>
      <c r="M62" s="25"/>
      <c r="N62" s="486">
        <v>62</v>
      </c>
      <c r="O62" s="487" t="s">
        <v>226</v>
      </c>
      <c r="P62" s="137">
        <f>'YR 1'!P62</f>
        <v>0</v>
      </c>
      <c r="Q62" s="137">
        <f>'YR 1'!Q62</f>
        <v>0</v>
      </c>
      <c r="R62" s="137">
        <f>'YR 1'!R62</f>
        <v>0</v>
      </c>
      <c r="S62" s="137">
        <f>'YR 1'!S62</f>
        <v>0</v>
      </c>
      <c r="T62" s="137">
        <f>'YR 1'!T62</f>
        <v>0</v>
      </c>
      <c r="U62" s="173">
        <f>SUM(U63:U64)</f>
        <v>0</v>
      </c>
    </row>
    <row r="63" spans="1:21" ht="12" customHeight="1">
      <c r="A63" s="149"/>
      <c r="B63" s="157">
        <v>5</v>
      </c>
      <c r="C63" s="40" t="s">
        <v>274</v>
      </c>
      <c r="D63" s="38"/>
      <c r="E63" s="38"/>
      <c r="F63" s="38" t="s">
        <v>269</v>
      </c>
      <c r="G63" s="38"/>
      <c r="H63" s="40"/>
      <c r="I63" s="41"/>
      <c r="J63" s="40"/>
      <c r="K63" s="174">
        <f>U67</f>
        <v>0</v>
      </c>
      <c r="L63" s="25"/>
      <c r="M63" s="25"/>
      <c r="N63" s="486">
        <v>63</v>
      </c>
      <c r="O63" s="484" t="s">
        <v>147</v>
      </c>
      <c r="P63" s="177"/>
      <c r="Q63" s="177"/>
      <c r="R63" s="178"/>
      <c r="S63" s="178"/>
      <c r="T63" s="178"/>
      <c r="U63" s="175">
        <f>SUM(P63:T63)</f>
        <v>0</v>
      </c>
    </row>
    <row r="64" spans="1:21" ht="12" customHeight="1" thickBot="1">
      <c r="A64" s="149"/>
      <c r="B64" s="157"/>
      <c r="C64" s="40" t="s">
        <v>122</v>
      </c>
      <c r="D64" s="38"/>
      <c r="E64" s="38"/>
      <c r="F64" s="38" t="s">
        <v>270</v>
      </c>
      <c r="G64" s="38"/>
      <c r="H64" s="40"/>
      <c r="I64" s="41"/>
      <c r="J64" s="40"/>
      <c r="K64" s="174">
        <f>U68</f>
        <v>0</v>
      </c>
      <c r="L64" s="25"/>
      <c r="M64" s="25"/>
      <c r="N64" s="486">
        <v>64</v>
      </c>
      <c r="O64" s="484" t="s">
        <v>279</v>
      </c>
      <c r="P64" s="177"/>
      <c r="Q64" s="177"/>
      <c r="R64" s="178"/>
      <c r="S64" s="178"/>
      <c r="T64" s="178"/>
      <c r="U64" s="175">
        <f>SUM(P64:T64)</f>
        <v>0</v>
      </c>
    </row>
    <row r="65" spans="1:21" ht="12" customHeight="1" thickBot="1">
      <c r="A65" s="149"/>
      <c r="B65" s="157"/>
      <c r="C65" s="40" t="s">
        <v>124</v>
      </c>
      <c r="D65" s="38"/>
      <c r="E65" s="38"/>
      <c r="F65" s="38"/>
      <c r="G65" s="38"/>
      <c r="H65" s="40"/>
      <c r="I65" s="41"/>
      <c r="J65" s="40"/>
      <c r="K65" s="78">
        <f>K63+K64</f>
        <v>0</v>
      </c>
      <c r="L65" s="25"/>
      <c r="M65" s="25"/>
      <c r="N65" s="486">
        <v>65</v>
      </c>
      <c r="O65" s="484" t="s">
        <v>143</v>
      </c>
      <c r="P65" s="179">
        <f>SUM(P63:P64)</f>
        <v>0</v>
      </c>
      <c r="Q65" s="179">
        <f t="shared" ref="Q65:T65" si="5">SUM(Q63:Q64)</f>
        <v>0</v>
      </c>
      <c r="R65" s="179">
        <f t="shared" si="5"/>
        <v>0</v>
      </c>
      <c r="S65" s="179">
        <f t="shared" si="5"/>
        <v>0</v>
      </c>
      <c r="T65" s="179">
        <f t="shared" si="5"/>
        <v>0</v>
      </c>
      <c r="U65" s="175">
        <f>SUM(P66:T66)</f>
        <v>0</v>
      </c>
    </row>
    <row r="66" spans="1:21" ht="12" customHeight="1" thickBot="1">
      <c r="A66" s="149"/>
      <c r="B66" s="157">
        <v>6</v>
      </c>
      <c r="C66" s="40" t="s">
        <v>1</v>
      </c>
      <c r="D66" s="38"/>
      <c r="E66" s="38"/>
      <c r="F66" s="38"/>
      <c r="G66" s="38"/>
      <c r="H66" s="40"/>
      <c r="I66" s="41"/>
      <c r="J66" s="40"/>
      <c r="K66" s="152"/>
      <c r="L66" s="25"/>
      <c r="M66" s="25"/>
      <c r="N66" s="486">
        <v>66</v>
      </c>
      <c r="P66" s="188"/>
      <c r="Q66" s="188"/>
      <c r="R66" s="188"/>
      <c r="S66" s="188"/>
      <c r="T66" s="188"/>
      <c r="U66" s="172" t="s">
        <v>233</v>
      </c>
    </row>
    <row r="67" spans="1:21" ht="12" customHeight="1" thickBot="1">
      <c r="A67" s="149"/>
      <c r="B67" s="157">
        <v>7</v>
      </c>
      <c r="C67" s="40" t="s">
        <v>114</v>
      </c>
      <c r="D67" s="38"/>
      <c r="E67" s="38"/>
      <c r="F67" s="29" t="s">
        <v>39</v>
      </c>
      <c r="G67" s="38"/>
      <c r="H67" s="40"/>
      <c r="I67" s="41"/>
      <c r="J67" s="40"/>
      <c r="K67" s="79">
        <f>IF(H34&gt;0,Rates!C15*B34,0)+IF(I34&gt;0,Rates!B15*'YR 1'!B34,0)+IF('YR 1'!J34&gt;0,Rates!D15*'YR 1'!B34,0)</f>
        <v>0</v>
      </c>
      <c r="L67" s="25"/>
      <c r="M67" s="25"/>
      <c r="N67" s="486">
        <v>67</v>
      </c>
      <c r="O67" s="483" t="s">
        <v>220</v>
      </c>
      <c r="P67" s="285">
        <f>IF(AND('YR 1'!P67+'YR 2'!P66+'YR 3'!P67&lt;24999,'YR 1'!P67+'YR 2'!P66+'YR 3'!P67+'YR 4'!P65&lt;24999),P65,25000-'YR 1'!P67-'YR 2'!P66-'YR 3'!P67)</f>
        <v>0</v>
      </c>
      <c r="Q67" s="285">
        <f>IF(AND('YR 1'!Q67+'YR 2'!Q66+'YR 3'!Q67&lt;24999,'YR 1'!Q67+'YR 2'!Q66+'YR 3'!Q67+'YR 4'!Q65&lt;24999),Q65,25000-'YR 1'!Q67-'YR 2'!Q66-'YR 3'!Q67)</f>
        <v>0</v>
      </c>
      <c r="R67" s="285">
        <f>IF(AND('YR 1'!R67+'YR 2'!R66+'YR 3'!R67&lt;24999,'YR 1'!R67+'YR 2'!R66+'YR 3'!R67+'YR 4'!R65&lt;24999),R65,25000-'YR 1'!R67-'YR 2'!R66-'YR 3'!R67)</f>
        <v>0</v>
      </c>
      <c r="S67" s="285">
        <f>IF(AND('YR 1'!S67+'YR 2'!S66+'YR 3'!S67&lt;24999,'YR 1'!S67+'YR 2'!S66+'YR 3'!S67+'YR 4'!S65&lt;24999),S65,25000-'YR 1'!S67-'YR 2'!S66-'YR 3'!S67)</f>
        <v>0</v>
      </c>
      <c r="T67" s="285">
        <f>IF(AND('YR 1'!T67+'YR 2'!T66+'YR 3'!T67&lt;24999,'YR 1'!T67+'YR 2'!T66+'YR 3'!T67+'YR 4'!T65&lt;24999),T65,25000-'YR 1'!T67-'YR 2'!T66-'YR 3'!T67)</f>
        <v>0</v>
      </c>
      <c r="U67" s="176">
        <f>SUM(P67:T67)</f>
        <v>0</v>
      </c>
    </row>
    <row r="68" spans="1:21" ht="12" customHeight="1" thickBot="1">
      <c r="A68" s="121"/>
      <c r="B68" s="21"/>
      <c r="C68" s="21" t="s">
        <v>97</v>
      </c>
      <c r="D68" s="35"/>
      <c r="E68" s="35"/>
      <c r="F68" s="35"/>
      <c r="G68" s="38"/>
      <c r="H68" s="40"/>
      <c r="I68" s="41"/>
      <c r="J68" s="40"/>
      <c r="K68" s="78">
        <f>SUM(K59+K60+K61+K62+K63+K64+K66+K67)</f>
        <v>0</v>
      </c>
      <c r="L68" s="25"/>
      <c r="M68" s="25"/>
      <c r="N68" s="485">
        <v>68</v>
      </c>
      <c r="O68" s="483" t="s">
        <v>162</v>
      </c>
      <c r="P68" s="171">
        <f>P65-P67</f>
        <v>0</v>
      </c>
      <c r="Q68" s="171">
        <f>Q65-Q67</f>
        <v>0</v>
      </c>
      <c r="R68" s="180">
        <f>R65-R67</f>
        <v>0</v>
      </c>
      <c r="S68" s="180">
        <f t="shared" ref="S68:T68" si="6">S65-S67</f>
        <v>0</v>
      </c>
      <c r="T68" s="180">
        <f t="shared" si="6"/>
        <v>0</v>
      </c>
      <c r="U68" s="176">
        <f>SUM(P68:T68)</f>
        <v>0</v>
      </c>
    </row>
    <row r="69" spans="1:21" ht="12" customHeight="1" thickBot="1">
      <c r="A69" s="295" t="s">
        <v>98</v>
      </c>
      <c r="B69" s="296" t="s">
        <v>99</v>
      </c>
      <c r="C69" s="296"/>
      <c r="D69" s="299"/>
      <c r="E69" s="299"/>
      <c r="F69" s="300"/>
      <c r="G69" s="150"/>
      <c r="H69" s="40"/>
      <c r="I69" s="41"/>
      <c r="J69" s="40"/>
      <c r="K69" s="78">
        <f>SUM(K68+K57+K51+K47+K40)</f>
        <v>0</v>
      </c>
      <c r="L69" s="25"/>
      <c r="M69" s="496"/>
      <c r="P69" s="284">
        <f>SUM(P67:P68)</f>
        <v>0</v>
      </c>
      <c r="Q69" s="284">
        <f t="shared" ref="Q69:T69" si="7">SUM(Q67:Q68)</f>
        <v>0</v>
      </c>
      <c r="R69" s="284">
        <f t="shared" si="7"/>
        <v>0</v>
      </c>
      <c r="S69" s="284">
        <f t="shared" si="7"/>
        <v>0</v>
      </c>
      <c r="T69" s="284">
        <f t="shared" si="7"/>
        <v>0</v>
      </c>
      <c r="U69" s="284">
        <f>SUM(P69:T69)</f>
        <v>0</v>
      </c>
    </row>
    <row r="70" spans="1:21" ht="12" customHeight="1" thickBot="1">
      <c r="A70" s="295" t="s">
        <v>100</v>
      </c>
      <c r="B70" s="296" t="s">
        <v>101</v>
      </c>
      <c r="C70" s="296"/>
      <c r="D70" s="299"/>
      <c r="E70" s="299"/>
      <c r="F70" s="300"/>
      <c r="G70" s="42"/>
      <c r="H70" s="43"/>
      <c r="J70" s="15"/>
      <c r="K70" s="167"/>
      <c r="L70" s="25"/>
      <c r="M70" s="496"/>
    </row>
    <row r="71" spans="1:21" ht="12" customHeight="1" thickBot="1">
      <c r="D71" s="45">
        <f>Rates!B25</f>
        <v>0.49</v>
      </c>
      <c r="E71" s="17"/>
      <c r="F71" s="73">
        <f>IF(M71=1,K69-K47-K67, K69-K47-K57-K67-K64)</f>
        <v>0</v>
      </c>
      <c r="G71" s="26"/>
      <c r="H71" s="44"/>
      <c r="J71" s="15"/>
      <c r="K71" s="79">
        <f>F71*Rates!B25</f>
        <v>0</v>
      </c>
      <c r="L71" s="25"/>
      <c r="M71" s="496"/>
      <c r="P71" s="159"/>
    </row>
    <row r="72" spans="1:21" ht="12" customHeight="1" thickBot="1">
      <c r="B72" s="39" t="s">
        <v>102</v>
      </c>
      <c r="D72" s="17"/>
      <c r="E72" s="17"/>
      <c r="F72" s="27"/>
      <c r="G72" s="158"/>
      <c r="H72" s="25"/>
      <c r="J72" s="15"/>
      <c r="K72" s="79">
        <f>K71</f>
        <v>0</v>
      </c>
      <c r="L72" s="25"/>
      <c r="M72" s="184"/>
    </row>
    <row r="73" spans="1:21" ht="12" customHeight="1" thickBot="1">
      <c r="A73" s="295" t="s">
        <v>103</v>
      </c>
      <c r="B73" s="296" t="s">
        <v>104</v>
      </c>
      <c r="C73" s="296"/>
      <c r="D73" s="299"/>
      <c r="E73" s="299"/>
      <c r="F73" s="300"/>
      <c r="G73" s="122"/>
      <c r="H73" s="21"/>
      <c r="I73" s="41"/>
      <c r="J73" s="40"/>
      <c r="K73" s="78">
        <f>K72+K69</f>
        <v>0</v>
      </c>
      <c r="L73" s="25"/>
      <c r="M73" s="25"/>
    </row>
    <row r="74" spans="1:21" ht="12" customHeight="1" thickBot="1">
      <c r="A74" s="295" t="s">
        <v>105</v>
      </c>
      <c r="B74" s="296" t="s">
        <v>106</v>
      </c>
      <c r="C74" s="296"/>
      <c r="D74" s="299"/>
      <c r="E74" s="299"/>
      <c r="F74" s="299"/>
      <c r="G74" s="299"/>
      <c r="H74" s="344"/>
      <c r="I74" s="41"/>
      <c r="J74" s="40"/>
      <c r="K74" s="152"/>
      <c r="L74" s="25"/>
      <c r="M74" s="25"/>
      <c r="O74" s="571" t="s">
        <v>159</v>
      </c>
      <c r="P74" s="571"/>
    </row>
    <row r="75" spans="1:21" ht="12" customHeight="1" thickBot="1">
      <c r="A75" s="295" t="s">
        <v>107</v>
      </c>
      <c r="B75" s="296" t="s">
        <v>108</v>
      </c>
      <c r="C75" s="296"/>
      <c r="D75" s="300"/>
      <c r="E75" s="19"/>
      <c r="F75" s="19"/>
      <c r="G75" s="19"/>
      <c r="H75" s="10"/>
      <c r="I75" s="41"/>
      <c r="J75" s="40"/>
      <c r="K75" s="350">
        <f>K73-K74</f>
        <v>0</v>
      </c>
      <c r="L75" s="25"/>
      <c r="M75" s="25"/>
      <c r="O75" s="257" t="s">
        <v>156</v>
      </c>
      <c r="P75" s="258"/>
    </row>
    <row r="76" spans="1:21" ht="12" customHeight="1" thickBot="1">
      <c r="A76" s="15"/>
      <c r="K76" s="15"/>
      <c r="O76" s="257" t="s">
        <v>160</v>
      </c>
      <c r="P76" s="259">
        <f>U64</f>
        <v>0</v>
      </c>
    </row>
    <row r="77" spans="1:21" ht="12" customHeight="1" thickBot="1">
      <c r="A77" s="15"/>
      <c r="G77" s="561" t="s">
        <v>144</v>
      </c>
      <c r="H77" s="562"/>
      <c r="I77" s="562"/>
      <c r="J77" s="560"/>
      <c r="K77" s="215">
        <f>SUM(K69-U64)</f>
        <v>0</v>
      </c>
      <c r="O77" s="257" t="s">
        <v>217</v>
      </c>
      <c r="P77" s="259">
        <f>P75+P76</f>
        <v>0</v>
      </c>
    </row>
    <row r="78" spans="1:21" ht="12" customHeight="1">
      <c r="A78" s="15"/>
      <c r="G78" s="188"/>
      <c r="H78" s="188"/>
      <c r="I78" s="188"/>
      <c r="J78" s="155" t="s">
        <v>142</v>
      </c>
      <c r="K78" s="188"/>
      <c r="O78" s="260" t="s">
        <v>218</v>
      </c>
      <c r="P78" s="261">
        <f>P77-K47-K64-K67-K57</f>
        <v>0</v>
      </c>
    </row>
    <row r="79" spans="1:21" ht="12" customHeight="1">
      <c r="A79" s="15"/>
      <c r="K79" s="15"/>
      <c r="O79" s="257" t="s">
        <v>157</v>
      </c>
      <c r="P79" s="259">
        <f>P78*0.49</f>
        <v>0</v>
      </c>
    </row>
    <row r="80" spans="1:21" ht="12" customHeight="1">
      <c r="A80" s="15"/>
      <c r="K80" s="15"/>
      <c r="O80" s="257" t="s">
        <v>158</v>
      </c>
      <c r="P80" s="259">
        <f>P75+P79+P76</f>
        <v>0</v>
      </c>
    </row>
    <row r="81" spans="1:16" ht="12" customHeight="1">
      <c r="A81" s="15"/>
      <c r="K81" s="15"/>
      <c r="O81" s="234"/>
      <c r="P81" s="235"/>
    </row>
    <row r="82" spans="1:16" ht="12" customHeight="1">
      <c r="A82" s="15"/>
      <c r="K82" s="15"/>
    </row>
    <row r="83" spans="1:16" ht="12" customHeight="1">
      <c r="A83" s="15"/>
      <c r="K83" s="15"/>
    </row>
    <row r="84" spans="1:16" ht="12" customHeight="1">
      <c r="A84" s="15"/>
      <c r="K84" s="15"/>
      <c r="O84" s="15"/>
    </row>
    <row r="85" spans="1:16" ht="12" customHeight="1">
      <c r="A85" s="15"/>
      <c r="K85" s="15"/>
    </row>
    <row r="86" spans="1:16" ht="12" customHeight="1">
      <c r="A86" s="15"/>
      <c r="K86" s="15"/>
    </row>
    <row r="87" spans="1:16" ht="12" customHeight="1">
      <c r="A87" s="15"/>
      <c r="K87" s="15"/>
    </row>
    <row r="88" spans="1:16" ht="12" customHeight="1">
      <c r="A88" s="15"/>
      <c r="K88" s="15"/>
    </row>
    <row r="89" spans="1:16" ht="12" customHeight="1">
      <c r="A89" s="15"/>
      <c r="K89" s="15"/>
    </row>
    <row r="90" spans="1:16" ht="12" customHeight="1">
      <c r="A90" s="15"/>
      <c r="K90" s="15"/>
    </row>
    <row r="91" spans="1:16" ht="12" customHeight="1">
      <c r="A91" s="15"/>
      <c r="K91" s="15"/>
    </row>
    <row r="92" spans="1:16" ht="12" customHeight="1">
      <c r="A92" s="15"/>
      <c r="K92" s="15"/>
    </row>
    <row r="93" spans="1:16" ht="12" customHeight="1">
      <c r="A93" s="15"/>
      <c r="K93" s="15"/>
    </row>
    <row r="94" spans="1:16" ht="12" customHeight="1">
      <c r="A94" s="15"/>
      <c r="K94" s="15"/>
    </row>
    <row r="95" spans="1:16" ht="12" customHeight="1">
      <c r="A95" s="15"/>
      <c r="K95" s="15"/>
      <c r="O95" s="15"/>
    </row>
    <row r="96" spans="1:16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9"/>
      <c r="E129" s="119"/>
      <c r="F129" s="119"/>
      <c r="J129" s="25"/>
      <c r="O129" s="126"/>
    </row>
    <row r="130" spans="4:15" s="15" customFormat="1" ht="12" customHeight="1">
      <c r="D130" s="119"/>
      <c r="E130" s="119"/>
      <c r="F130" s="119"/>
      <c r="J130" s="25"/>
      <c r="O130" s="126"/>
    </row>
    <row r="131" spans="4:15" s="15" customFormat="1" ht="12" customHeight="1">
      <c r="D131" s="119"/>
      <c r="E131" s="119"/>
      <c r="F131" s="119"/>
      <c r="J131" s="25"/>
      <c r="O131" s="126"/>
    </row>
    <row r="132" spans="4:15" s="15" customFormat="1" ht="12" customHeight="1">
      <c r="D132" s="119"/>
      <c r="E132" s="119"/>
      <c r="F132" s="119"/>
      <c r="J132" s="25"/>
      <c r="O132" s="126"/>
    </row>
    <row r="133" spans="4:15" s="15" customFormat="1" ht="12" customHeight="1">
      <c r="D133" s="119"/>
      <c r="E133" s="119"/>
      <c r="F133" s="119"/>
      <c r="J133" s="25"/>
      <c r="O133" s="126"/>
    </row>
    <row r="134" spans="4:15" s="15" customFormat="1" ht="12" customHeight="1">
      <c r="D134" s="119"/>
      <c r="E134" s="119"/>
      <c r="F134" s="119"/>
      <c r="J134" s="25"/>
      <c r="O134" s="126"/>
    </row>
    <row r="135" spans="4:15" s="15" customFormat="1" ht="12" customHeight="1">
      <c r="D135" s="119"/>
      <c r="E135" s="119"/>
      <c r="F135" s="119"/>
      <c r="J135" s="25"/>
      <c r="O135" s="126"/>
    </row>
    <row r="136" spans="4:15" s="15" customFormat="1" ht="12" customHeight="1">
      <c r="D136" s="119"/>
      <c r="E136" s="119"/>
      <c r="F136" s="119"/>
      <c r="J136" s="25"/>
      <c r="O136" s="126"/>
    </row>
    <row r="137" spans="4:15" s="15" customFormat="1" ht="12" customHeight="1">
      <c r="D137" s="119"/>
      <c r="E137" s="119"/>
      <c r="F137" s="119"/>
      <c r="J137" s="25"/>
      <c r="O137" s="126"/>
    </row>
    <row r="138" spans="4:15" s="15" customFormat="1" ht="12" customHeight="1">
      <c r="D138" s="119"/>
      <c r="E138" s="119"/>
      <c r="F138" s="119"/>
      <c r="J138" s="25"/>
      <c r="O138" s="126"/>
    </row>
    <row r="139" spans="4:15" s="15" customFormat="1" ht="12" customHeight="1">
      <c r="D139" s="119"/>
      <c r="E139" s="119"/>
      <c r="F139" s="119"/>
      <c r="J139" s="25"/>
      <c r="O139" s="126"/>
    </row>
    <row r="140" spans="4:15" s="15" customFormat="1" ht="12" customHeight="1">
      <c r="D140" s="119"/>
      <c r="E140" s="119"/>
      <c r="F140" s="119"/>
      <c r="J140" s="25"/>
      <c r="O140" s="126"/>
    </row>
    <row r="141" spans="4:15" s="15" customFormat="1" ht="12" customHeight="1">
      <c r="D141" s="119"/>
      <c r="E141" s="119"/>
      <c r="F141" s="119"/>
      <c r="J141" s="25"/>
      <c r="O141" s="126"/>
    </row>
    <row r="142" spans="4:15" s="15" customFormat="1" ht="12" customHeight="1">
      <c r="D142" s="119"/>
      <c r="E142" s="119"/>
      <c r="F142" s="119"/>
      <c r="J142" s="25"/>
      <c r="O142" s="126"/>
    </row>
    <row r="143" spans="4:15" s="15" customFormat="1" ht="12" customHeight="1">
      <c r="D143" s="119"/>
      <c r="E143" s="119"/>
      <c r="F143" s="119"/>
      <c r="J143" s="25"/>
      <c r="O143" s="126"/>
    </row>
    <row r="144" spans="4:15" s="15" customFormat="1" ht="12" customHeight="1">
      <c r="D144" s="119"/>
      <c r="E144" s="119"/>
      <c r="F144" s="119"/>
      <c r="J144" s="25"/>
      <c r="O144" s="126"/>
    </row>
    <row r="145" spans="4:15" s="15" customFormat="1" ht="12" customHeight="1">
      <c r="D145" s="119"/>
      <c r="E145" s="119"/>
      <c r="F145" s="119"/>
      <c r="J145" s="25"/>
      <c r="O145" s="126"/>
    </row>
    <row r="146" spans="4:15" s="15" customFormat="1" ht="12" customHeight="1">
      <c r="D146" s="119"/>
      <c r="E146" s="119"/>
      <c r="F146" s="119"/>
      <c r="J146" s="25"/>
      <c r="O146" s="126"/>
    </row>
    <row r="147" spans="4:15" s="15" customFormat="1" ht="12" customHeight="1">
      <c r="D147" s="119"/>
      <c r="E147" s="119"/>
      <c r="F147" s="119"/>
      <c r="J147" s="25"/>
      <c r="O147" s="126"/>
    </row>
    <row r="148" spans="4:15" s="15" customFormat="1" ht="12" customHeight="1">
      <c r="D148" s="119"/>
      <c r="E148" s="119"/>
      <c r="F148" s="119"/>
      <c r="J148" s="25"/>
      <c r="O148" s="126"/>
    </row>
    <row r="149" spans="4:15" s="15" customFormat="1" ht="12" customHeight="1">
      <c r="D149" s="119"/>
      <c r="E149" s="119"/>
      <c r="F149" s="119"/>
      <c r="J149" s="25"/>
      <c r="O149" s="126"/>
    </row>
    <row r="150" spans="4:15" s="15" customFormat="1" ht="12" customHeight="1">
      <c r="D150" s="119"/>
      <c r="E150" s="119"/>
      <c r="F150" s="119"/>
      <c r="J150" s="25"/>
      <c r="O150" s="126"/>
    </row>
    <row r="151" spans="4:15" s="15" customFormat="1" ht="12" customHeight="1">
      <c r="D151" s="119"/>
      <c r="E151" s="119"/>
      <c r="F151" s="119"/>
      <c r="J151" s="25"/>
      <c r="O151" s="126"/>
    </row>
    <row r="152" spans="4:15" s="15" customFormat="1" ht="12" customHeight="1">
      <c r="D152" s="119"/>
      <c r="E152" s="119"/>
      <c r="F152" s="119"/>
      <c r="J152" s="25"/>
      <c r="O152" s="126"/>
    </row>
    <row r="153" spans="4:15" s="15" customFormat="1" ht="12" customHeight="1">
      <c r="D153" s="119"/>
      <c r="E153" s="119"/>
      <c r="F153" s="119"/>
      <c r="J153" s="25"/>
      <c r="O153" s="126"/>
    </row>
    <row r="154" spans="4:15" s="15" customFormat="1" ht="12" customHeight="1">
      <c r="D154" s="119"/>
      <c r="E154" s="119"/>
      <c r="F154" s="119"/>
      <c r="J154" s="25"/>
      <c r="O154" s="126"/>
    </row>
    <row r="155" spans="4:15" s="15" customFormat="1" ht="12" customHeight="1">
      <c r="D155" s="119"/>
      <c r="E155" s="119"/>
      <c r="F155" s="119"/>
      <c r="J155" s="25"/>
      <c r="O155" s="126"/>
    </row>
    <row r="156" spans="4:15" s="15" customFormat="1" ht="12" customHeight="1">
      <c r="D156" s="119"/>
      <c r="E156" s="119"/>
      <c r="F156" s="119"/>
      <c r="J156" s="25"/>
      <c r="O156" s="126"/>
    </row>
    <row r="157" spans="4:15" s="15" customFormat="1" ht="12" customHeight="1">
      <c r="D157" s="119"/>
      <c r="E157" s="119"/>
      <c r="F157" s="119"/>
      <c r="J157" s="25"/>
      <c r="O157" s="126"/>
    </row>
    <row r="158" spans="4:15" s="15" customFormat="1" ht="12" customHeight="1">
      <c r="D158" s="119"/>
      <c r="E158" s="119"/>
      <c r="F158" s="119"/>
      <c r="J158" s="25"/>
      <c r="O158" s="126"/>
    </row>
    <row r="159" spans="4:15" s="15" customFormat="1" ht="12" customHeight="1">
      <c r="D159" s="119"/>
      <c r="E159" s="119"/>
      <c r="F159" s="119"/>
      <c r="J159" s="25"/>
      <c r="O159" s="126"/>
    </row>
    <row r="160" spans="4:15" s="15" customFormat="1" ht="12" customHeight="1">
      <c r="D160" s="119"/>
      <c r="E160" s="119"/>
      <c r="F160" s="119"/>
      <c r="J160" s="25"/>
      <c r="O160" s="126"/>
    </row>
    <row r="161" spans="4:15" s="15" customFormat="1" ht="12" customHeight="1">
      <c r="D161" s="119"/>
      <c r="E161" s="119"/>
      <c r="F161" s="119"/>
      <c r="J161" s="25"/>
      <c r="O161" s="126"/>
    </row>
    <row r="162" spans="4:15" s="15" customFormat="1" ht="12" customHeight="1">
      <c r="D162" s="119"/>
      <c r="E162" s="119"/>
      <c r="F162" s="119"/>
      <c r="J162" s="25"/>
      <c r="O162" s="126"/>
    </row>
    <row r="163" spans="4:15" s="15" customFormat="1" ht="12" customHeight="1">
      <c r="D163" s="119"/>
      <c r="E163" s="119"/>
      <c r="F163" s="119"/>
      <c r="J163" s="25"/>
      <c r="O163" s="126"/>
    </row>
    <row r="164" spans="4:15" s="15" customFormat="1" ht="12" customHeight="1">
      <c r="D164" s="119"/>
      <c r="E164" s="119"/>
      <c r="F164" s="119"/>
      <c r="J164" s="25"/>
      <c r="O164" s="126"/>
    </row>
    <row r="165" spans="4:15" s="15" customFormat="1" ht="12" customHeight="1">
      <c r="D165" s="119"/>
      <c r="E165" s="119"/>
      <c r="F165" s="119"/>
      <c r="J165" s="25"/>
      <c r="O165" s="126"/>
    </row>
    <row r="166" spans="4:15" s="15" customFormat="1" ht="12" customHeight="1">
      <c r="D166" s="119"/>
      <c r="E166" s="119"/>
      <c r="F166" s="119"/>
      <c r="J166" s="25"/>
      <c r="O166" s="126"/>
    </row>
    <row r="167" spans="4:15" s="15" customFormat="1" ht="12" customHeight="1">
      <c r="D167" s="119"/>
      <c r="E167" s="119"/>
      <c r="F167" s="119"/>
      <c r="J167" s="25"/>
      <c r="O167" s="126"/>
    </row>
    <row r="168" spans="4:15" s="15" customFormat="1" ht="12" customHeight="1">
      <c r="D168" s="119"/>
      <c r="E168" s="119"/>
      <c r="F168" s="119"/>
      <c r="J168" s="25"/>
      <c r="O168" s="126"/>
    </row>
    <row r="169" spans="4:15" s="15" customFormat="1" ht="12" customHeight="1">
      <c r="D169" s="119"/>
      <c r="E169" s="119"/>
      <c r="F169" s="119"/>
      <c r="J169" s="25"/>
      <c r="O169" s="126"/>
    </row>
    <row r="170" spans="4:15" s="15" customFormat="1" ht="12" customHeight="1">
      <c r="D170" s="119"/>
      <c r="E170" s="119"/>
      <c r="F170" s="119"/>
      <c r="J170" s="25"/>
      <c r="O170" s="126"/>
    </row>
    <row r="171" spans="4:15" s="15" customFormat="1" ht="12" customHeight="1">
      <c r="D171" s="119"/>
      <c r="E171" s="119"/>
      <c r="F171" s="119"/>
      <c r="J171" s="25"/>
      <c r="O171" s="126"/>
    </row>
    <row r="172" spans="4:15" s="15" customFormat="1" ht="12" customHeight="1">
      <c r="D172" s="119"/>
      <c r="E172" s="119"/>
      <c r="F172" s="119"/>
      <c r="J172" s="25"/>
      <c r="O172" s="126"/>
    </row>
    <row r="173" spans="4:15" s="15" customFormat="1" ht="12" customHeight="1">
      <c r="D173" s="119"/>
      <c r="E173" s="119"/>
      <c r="F173" s="119"/>
      <c r="J173" s="25"/>
      <c r="O173" s="126"/>
    </row>
    <row r="174" spans="4:15" s="15" customFormat="1" ht="12" customHeight="1">
      <c r="D174" s="119"/>
      <c r="E174" s="119"/>
      <c r="F174" s="119"/>
      <c r="J174" s="25"/>
      <c r="O174" s="126"/>
    </row>
    <row r="175" spans="4:15" s="15" customFormat="1" ht="12" customHeight="1">
      <c r="D175" s="119"/>
      <c r="E175" s="119"/>
      <c r="F175" s="119"/>
      <c r="J175" s="25"/>
      <c r="O175" s="126"/>
    </row>
    <row r="176" spans="4:15" s="15" customFormat="1" ht="12" customHeight="1">
      <c r="D176" s="119"/>
      <c r="E176" s="119"/>
      <c r="F176" s="119"/>
      <c r="J176" s="25"/>
      <c r="O176" s="126"/>
    </row>
    <row r="177" spans="4:15" s="15" customFormat="1" ht="12" customHeight="1">
      <c r="D177" s="119"/>
      <c r="E177" s="119"/>
      <c r="F177" s="119"/>
      <c r="J177" s="25"/>
      <c r="O177" s="126"/>
    </row>
    <row r="178" spans="4:15" s="15" customFormat="1" ht="12" customHeight="1">
      <c r="D178" s="119"/>
      <c r="E178" s="119"/>
      <c r="F178" s="119"/>
      <c r="J178" s="25"/>
      <c r="O178" s="126"/>
    </row>
    <row r="179" spans="4:15" s="15" customFormat="1" ht="12" customHeight="1">
      <c r="D179" s="119"/>
      <c r="E179" s="119"/>
      <c r="F179" s="119"/>
      <c r="J179" s="25"/>
      <c r="O179" s="126"/>
    </row>
    <row r="180" spans="4:15" s="15" customFormat="1" ht="12" customHeight="1">
      <c r="D180" s="119"/>
      <c r="E180" s="119"/>
      <c r="F180" s="119"/>
      <c r="J180" s="25"/>
      <c r="O180" s="126"/>
    </row>
    <row r="181" spans="4:15" s="15" customFormat="1" ht="12" customHeight="1">
      <c r="D181" s="119"/>
      <c r="E181" s="119"/>
      <c r="F181" s="119"/>
      <c r="J181" s="25"/>
      <c r="O181" s="126"/>
    </row>
    <row r="182" spans="4:15" s="15" customFormat="1" ht="12" customHeight="1">
      <c r="D182" s="119"/>
      <c r="E182" s="119"/>
      <c r="F182" s="119"/>
      <c r="J182" s="25"/>
      <c r="O182" s="126"/>
    </row>
    <row r="183" spans="4:15" s="15" customFormat="1" ht="12" customHeight="1">
      <c r="D183" s="119"/>
      <c r="E183" s="119"/>
      <c r="F183" s="119"/>
      <c r="J183" s="25"/>
      <c r="O183" s="126"/>
    </row>
    <row r="184" spans="4:15" s="15" customFormat="1" ht="12" customHeight="1">
      <c r="D184" s="119"/>
      <c r="E184" s="119"/>
      <c r="F184" s="119"/>
      <c r="J184" s="25"/>
      <c r="O184" s="126"/>
    </row>
    <row r="185" spans="4:15" s="15" customFormat="1" ht="12" customHeight="1">
      <c r="D185" s="119"/>
      <c r="E185" s="119"/>
      <c r="F185" s="119"/>
      <c r="J185" s="25"/>
      <c r="O185" s="126"/>
    </row>
    <row r="186" spans="4:15" s="15" customFormat="1" ht="12" customHeight="1">
      <c r="D186" s="119"/>
      <c r="E186" s="119"/>
      <c r="F186" s="119"/>
      <c r="J186" s="25"/>
      <c r="O186" s="126"/>
    </row>
    <row r="187" spans="4:15" s="15" customFormat="1" ht="12" customHeight="1">
      <c r="D187" s="119"/>
      <c r="E187" s="119"/>
      <c r="F187" s="119"/>
      <c r="J187" s="25"/>
      <c r="O187" s="126"/>
    </row>
    <row r="188" spans="4:15" s="15" customFormat="1" ht="12" customHeight="1">
      <c r="D188" s="119"/>
      <c r="E188" s="119"/>
      <c r="F188" s="119"/>
      <c r="J188" s="25"/>
      <c r="O188" s="126"/>
    </row>
    <row r="189" spans="4:15" s="15" customFormat="1" ht="12" customHeight="1">
      <c r="D189" s="119"/>
      <c r="E189" s="119"/>
      <c r="F189" s="119"/>
      <c r="J189" s="25"/>
      <c r="O189" s="126"/>
    </row>
    <row r="190" spans="4:15" s="15" customFormat="1" ht="12" customHeight="1">
      <c r="D190" s="119"/>
      <c r="E190" s="119"/>
      <c r="F190" s="119"/>
      <c r="J190" s="25"/>
      <c r="O190" s="126"/>
    </row>
    <row r="191" spans="4:15" s="15" customFormat="1" ht="12" customHeight="1">
      <c r="D191" s="119"/>
      <c r="E191" s="119"/>
      <c r="F191" s="119"/>
      <c r="J191" s="25"/>
      <c r="O191" s="126"/>
    </row>
    <row r="192" spans="4:15" s="15" customFormat="1" ht="12" customHeight="1">
      <c r="D192" s="119"/>
      <c r="E192" s="119"/>
      <c r="F192" s="119"/>
      <c r="J192" s="25"/>
      <c r="O192" s="126"/>
    </row>
    <row r="193" spans="4:15" s="15" customFormat="1" ht="12" customHeight="1">
      <c r="D193" s="119"/>
      <c r="E193" s="119"/>
      <c r="F193" s="119"/>
      <c r="J193" s="25"/>
      <c r="O193" s="126"/>
    </row>
    <row r="194" spans="4:15" s="15" customFormat="1" ht="12" customHeight="1">
      <c r="D194" s="119"/>
      <c r="E194" s="119"/>
      <c r="F194" s="119"/>
      <c r="J194" s="25"/>
      <c r="O194" s="126"/>
    </row>
    <row r="195" spans="4:15" s="15" customFormat="1" ht="12" customHeight="1">
      <c r="D195" s="119"/>
      <c r="E195" s="119"/>
      <c r="F195" s="119"/>
      <c r="J195" s="25"/>
      <c r="O195" s="126"/>
    </row>
    <row r="196" spans="4:15" s="15" customFormat="1" ht="12" customHeight="1">
      <c r="D196" s="119"/>
      <c r="E196" s="119"/>
      <c r="F196" s="119"/>
      <c r="J196" s="25"/>
      <c r="O196" s="126"/>
    </row>
    <row r="197" spans="4:15" s="15" customFormat="1" ht="12" customHeight="1">
      <c r="D197" s="119"/>
      <c r="E197" s="119"/>
      <c r="F197" s="119"/>
      <c r="J197" s="25"/>
      <c r="O197" s="126"/>
    </row>
    <row r="198" spans="4:15" s="15" customFormat="1" ht="12" customHeight="1">
      <c r="D198" s="119"/>
      <c r="E198" s="119"/>
      <c r="F198" s="119"/>
      <c r="J198" s="25"/>
      <c r="O198" s="126"/>
    </row>
    <row r="199" spans="4:15" s="15" customFormat="1" ht="12" customHeight="1">
      <c r="D199" s="119"/>
      <c r="E199" s="119"/>
      <c r="F199" s="119"/>
      <c r="J199" s="25"/>
      <c r="O199" s="126"/>
    </row>
    <row r="200" spans="4:15" s="15" customFormat="1" ht="12" customHeight="1">
      <c r="D200" s="119"/>
      <c r="E200" s="119"/>
      <c r="F200" s="119"/>
      <c r="J200" s="25"/>
      <c r="O200" s="126"/>
    </row>
    <row r="201" spans="4:15" s="15" customFormat="1" ht="12" customHeight="1">
      <c r="D201" s="119"/>
      <c r="E201" s="119"/>
      <c r="F201" s="119"/>
      <c r="J201" s="25"/>
      <c r="O201" s="126"/>
    </row>
    <row r="202" spans="4:15" s="15" customFormat="1" ht="12" customHeight="1">
      <c r="D202" s="119"/>
      <c r="E202" s="119"/>
      <c r="F202" s="119"/>
      <c r="J202" s="25"/>
      <c r="O202" s="126"/>
    </row>
    <row r="203" spans="4:15" s="15" customFormat="1" ht="12" customHeight="1">
      <c r="D203" s="119"/>
      <c r="E203" s="119"/>
      <c r="F203" s="119"/>
      <c r="J203" s="25"/>
      <c r="O203" s="126"/>
    </row>
    <row r="204" spans="4:15" s="15" customFormat="1" ht="12" customHeight="1">
      <c r="D204" s="119"/>
      <c r="E204" s="119"/>
      <c r="F204" s="119"/>
      <c r="J204" s="25"/>
      <c r="O204" s="126"/>
    </row>
    <row r="205" spans="4:15" s="15" customFormat="1" ht="12" customHeight="1">
      <c r="D205" s="119"/>
      <c r="E205" s="119"/>
      <c r="F205" s="119"/>
      <c r="J205" s="25"/>
      <c r="O205" s="126"/>
    </row>
    <row r="206" spans="4:15" s="15" customFormat="1" ht="12" customHeight="1">
      <c r="D206" s="119"/>
      <c r="E206" s="119"/>
      <c r="F206" s="119"/>
      <c r="J206" s="25"/>
      <c r="O206" s="126"/>
    </row>
    <row r="207" spans="4:15" s="15" customFormat="1" ht="12" customHeight="1">
      <c r="D207" s="119"/>
      <c r="E207" s="119"/>
      <c r="F207" s="119"/>
      <c r="J207" s="25"/>
      <c r="O207" s="126"/>
    </row>
    <row r="208" spans="4:15" s="15" customFormat="1" ht="12" customHeight="1">
      <c r="D208" s="119"/>
      <c r="E208" s="119"/>
      <c r="F208" s="119"/>
      <c r="J208" s="25"/>
      <c r="O208" s="126"/>
    </row>
    <row r="209" spans="4:15" s="15" customFormat="1" ht="12" customHeight="1">
      <c r="D209" s="119"/>
      <c r="E209" s="119"/>
      <c r="F209" s="119"/>
      <c r="J209" s="25"/>
      <c r="O209" s="126"/>
    </row>
    <row r="210" spans="4:15" s="15" customFormat="1" ht="12" customHeight="1">
      <c r="D210" s="119"/>
      <c r="E210" s="119"/>
      <c r="F210" s="119"/>
      <c r="J210" s="25"/>
      <c r="O210" s="126"/>
    </row>
    <row r="211" spans="4:15" s="15" customFormat="1" ht="12" customHeight="1">
      <c r="D211" s="119"/>
      <c r="E211" s="119"/>
      <c r="F211" s="119"/>
      <c r="J211" s="25"/>
      <c r="O211" s="126"/>
    </row>
    <row r="212" spans="4:15" s="15" customFormat="1" ht="12" customHeight="1">
      <c r="D212" s="119"/>
      <c r="E212" s="119"/>
      <c r="F212" s="119"/>
      <c r="J212" s="25"/>
      <c r="O212" s="126"/>
    </row>
    <row r="213" spans="4:15" s="15" customFormat="1" ht="12" customHeight="1">
      <c r="D213" s="119"/>
      <c r="E213" s="119"/>
      <c r="F213" s="119"/>
      <c r="J213" s="25"/>
      <c r="O213" s="126"/>
    </row>
    <row r="214" spans="4:15" s="15" customFormat="1" ht="12" customHeight="1">
      <c r="D214" s="119"/>
      <c r="E214" s="119"/>
      <c r="F214" s="119"/>
      <c r="J214" s="25"/>
      <c r="O214" s="126"/>
    </row>
    <row r="215" spans="4:15" s="15" customFormat="1" ht="12" customHeight="1">
      <c r="D215" s="119"/>
      <c r="E215" s="119"/>
      <c r="F215" s="119"/>
      <c r="J215" s="25"/>
      <c r="O215" s="126"/>
    </row>
    <row r="216" spans="4:15" s="15" customFormat="1" ht="12" customHeight="1">
      <c r="D216" s="119"/>
      <c r="E216" s="119"/>
      <c r="F216" s="119"/>
      <c r="J216" s="25"/>
      <c r="O216" s="126"/>
    </row>
    <row r="217" spans="4:15" s="15" customFormat="1" ht="12" customHeight="1">
      <c r="D217" s="119"/>
      <c r="E217" s="119"/>
      <c r="F217" s="119"/>
      <c r="J217" s="25"/>
      <c r="O217" s="126"/>
    </row>
    <row r="218" spans="4:15" s="15" customFormat="1" ht="12" customHeight="1">
      <c r="D218" s="119"/>
      <c r="E218" s="119"/>
      <c r="F218" s="119"/>
      <c r="J218" s="25"/>
      <c r="O218" s="126"/>
    </row>
    <row r="219" spans="4:15" s="15" customFormat="1" ht="12" customHeight="1">
      <c r="D219" s="119"/>
      <c r="E219" s="119"/>
      <c r="F219" s="119"/>
      <c r="J219" s="25"/>
      <c r="O219" s="126"/>
    </row>
    <row r="220" spans="4:15" s="15" customFormat="1" ht="12" customHeight="1">
      <c r="D220" s="119"/>
      <c r="E220" s="119"/>
      <c r="F220" s="119"/>
      <c r="J220" s="25"/>
      <c r="O220" s="126"/>
    </row>
    <row r="221" spans="4:15" s="15" customFormat="1" ht="12" customHeight="1">
      <c r="D221" s="119"/>
      <c r="E221" s="119"/>
      <c r="F221" s="119"/>
      <c r="J221" s="25"/>
      <c r="O221" s="126"/>
    </row>
    <row r="222" spans="4:15" s="15" customFormat="1" ht="12" customHeight="1">
      <c r="D222" s="119"/>
      <c r="E222" s="119"/>
      <c r="F222" s="119"/>
      <c r="J222" s="25"/>
      <c r="O222" s="126"/>
    </row>
    <row r="223" spans="4:15" s="15" customFormat="1" ht="12" customHeight="1">
      <c r="D223" s="119"/>
      <c r="E223" s="119"/>
      <c r="F223" s="119"/>
      <c r="J223" s="25"/>
      <c r="O223" s="126"/>
    </row>
    <row r="224" spans="4:15" s="15" customFormat="1" ht="12" customHeight="1">
      <c r="D224" s="119"/>
      <c r="E224" s="119"/>
      <c r="F224" s="119"/>
      <c r="J224" s="25"/>
      <c r="O224" s="126"/>
    </row>
    <row r="225" spans="4:15" s="15" customFormat="1" ht="12" customHeight="1">
      <c r="D225" s="119"/>
      <c r="E225" s="119"/>
      <c r="F225" s="119"/>
      <c r="J225" s="25"/>
      <c r="O225" s="126"/>
    </row>
    <row r="226" spans="4:15" s="15" customFormat="1" ht="12" customHeight="1">
      <c r="D226" s="119"/>
      <c r="E226" s="119"/>
      <c r="F226" s="119"/>
      <c r="J226" s="25"/>
      <c r="O226" s="126"/>
    </row>
    <row r="227" spans="4:15" s="15" customFormat="1" ht="12" customHeight="1">
      <c r="D227" s="119"/>
      <c r="E227" s="119"/>
      <c r="F227" s="119"/>
      <c r="J227" s="25"/>
      <c r="O227" s="126"/>
    </row>
    <row r="228" spans="4:15" s="15" customFormat="1" ht="12" customHeight="1">
      <c r="D228" s="119"/>
      <c r="E228" s="119"/>
      <c r="F228" s="119"/>
      <c r="J228" s="25"/>
      <c r="O228" s="126"/>
    </row>
    <row r="229" spans="4:15" s="15" customFormat="1" ht="12" customHeight="1">
      <c r="D229" s="119"/>
      <c r="E229" s="119"/>
      <c r="F229" s="119"/>
      <c r="J229" s="25"/>
      <c r="O229" s="126"/>
    </row>
    <row r="230" spans="4:15" s="15" customFormat="1" ht="12" customHeight="1">
      <c r="D230" s="119"/>
      <c r="E230" s="119"/>
      <c r="F230" s="119"/>
      <c r="J230" s="25"/>
      <c r="O230" s="126"/>
    </row>
    <row r="231" spans="4:15" s="15" customFormat="1" ht="12" customHeight="1">
      <c r="D231" s="119"/>
      <c r="E231" s="119"/>
      <c r="F231" s="119"/>
      <c r="J231" s="25"/>
      <c r="O231" s="126"/>
    </row>
    <row r="232" spans="4:15" s="15" customFormat="1" ht="12" customHeight="1">
      <c r="D232" s="119"/>
      <c r="E232" s="119"/>
      <c r="F232" s="119"/>
      <c r="J232" s="25"/>
      <c r="O232" s="126"/>
    </row>
    <row r="233" spans="4:15" s="15" customFormat="1" ht="12" customHeight="1">
      <c r="D233" s="119"/>
      <c r="E233" s="119"/>
      <c r="F233" s="119"/>
      <c r="J233" s="25"/>
      <c r="O233" s="126"/>
    </row>
    <row r="234" spans="4:15" s="15" customFormat="1" ht="12" customHeight="1">
      <c r="D234" s="119"/>
      <c r="E234" s="119"/>
      <c r="F234" s="119"/>
      <c r="J234" s="25"/>
      <c r="O234" s="126"/>
    </row>
    <row r="235" spans="4:15" s="15" customFormat="1" ht="12" customHeight="1">
      <c r="D235" s="119"/>
      <c r="E235" s="119"/>
      <c r="F235" s="119"/>
      <c r="J235" s="25"/>
      <c r="O235" s="126"/>
    </row>
    <row r="236" spans="4:15" s="15" customFormat="1" ht="12" customHeight="1">
      <c r="D236" s="119"/>
      <c r="E236" s="119"/>
      <c r="F236" s="119"/>
      <c r="J236" s="25"/>
      <c r="O236" s="126"/>
    </row>
    <row r="237" spans="4:15" s="15" customFormat="1" ht="12" customHeight="1">
      <c r="D237" s="119"/>
      <c r="E237" s="119"/>
      <c r="F237" s="119"/>
      <c r="J237" s="25"/>
      <c r="O237" s="126"/>
    </row>
    <row r="238" spans="4:15" s="15" customFormat="1" ht="12" customHeight="1">
      <c r="D238" s="119"/>
      <c r="E238" s="119"/>
      <c r="F238" s="119"/>
      <c r="J238" s="25"/>
      <c r="O238" s="126"/>
    </row>
    <row r="239" spans="4:15" s="15" customFormat="1" ht="12" customHeight="1">
      <c r="D239" s="119"/>
      <c r="E239" s="119"/>
      <c r="F239" s="119"/>
      <c r="J239" s="25"/>
      <c r="O239" s="126"/>
    </row>
    <row r="240" spans="4:15" s="15" customFormat="1" ht="12" customHeight="1">
      <c r="D240" s="119"/>
      <c r="E240" s="119"/>
      <c r="F240" s="119"/>
      <c r="J240" s="25"/>
      <c r="O240" s="126"/>
    </row>
    <row r="241" spans="4:15" s="15" customFormat="1" ht="12" customHeight="1">
      <c r="D241" s="119"/>
      <c r="E241" s="119"/>
      <c r="F241" s="119"/>
      <c r="J241" s="25"/>
      <c r="O241" s="126"/>
    </row>
    <row r="242" spans="4:15" s="15" customFormat="1" ht="12" customHeight="1">
      <c r="D242" s="119"/>
      <c r="E242" s="119"/>
      <c r="F242" s="119"/>
      <c r="J242" s="25"/>
      <c r="O242" s="126"/>
    </row>
    <row r="243" spans="4:15" s="15" customFormat="1" ht="12" customHeight="1">
      <c r="D243" s="119"/>
      <c r="E243" s="119"/>
      <c r="F243" s="119"/>
      <c r="J243" s="25"/>
      <c r="O243" s="126"/>
    </row>
    <row r="244" spans="4:15" s="15" customFormat="1" ht="12" customHeight="1">
      <c r="D244" s="119"/>
      <c r="E244" s="119"/>
      <c r="F244" s="119"/>
      <c r="J244" s="25"/>
      <c r="O244" s="126"/>
    </row>
    <row r="245" spans="4:15" s="15" customFormat="1" ht="12" customHeight="1">
      <c r="D245" s="119"/>
      <c r="E245" s="119"/>
      <c r="F245" s="119"/>
      <c r="J245" s="25"/>
      <c r="O245" s="126"/>
    </row>
    <row r="246" spans="4:15" s="15" customFormat="1" ht="12" customHeight="1">
      <c r="D246" s="119"/>
      <c r="E246" s="119"/>
      <c r="F246" s="119"/>
      <c r="J246" s="25"/>
      <c r="O246" s="126"/>
    </row>
    <row r="247" spans="4:15" s="15" customFormat="1" ht="12" customHeight="1">
      <c r="D247" s="119"/>
      <c r="E247" s="119"/>
      <c r="F247" s="119"/>
      <c r="J247" s="25"/>
      <c r="O247" s="126"/>
    </row>
    <row r="248" spans="4:15" s="15" customFormat="1" ht="12" customHeight="1">
      <c r="D248" s="119"/>
      <c r="E248" s="119"/>
      <c r="F248" s="119"/>
      <c r="J248" s="25"/>
      <c r="O248" s="126"/>
    </row>
    <row r="249" spans="4:15" s="15" customFormat="1" ht="12" customHeight="1">
      <c r="D249" s="119"/>
      <c r="E249" s="119"/>
      <c r="F249" s="119"/>
      <c r="J249" s="25"/>
      <c r="O249" s="126"/>
    </row>
    <row r="250" spans="4:15" s="15" customFormat="1" ht="12" customHeight="1">
      <c r="D250" s="119"/>
      <c r="E250" s="119"/>
      <c r="F250" s="119"/>
      <c r="J250" s="25"/>
      <c r="O250" s="126"/>
    </row>
    <row r="251" spans="4:15" s="15" customFormat="1" ht="12" customHeight="1">
      <c r="D251" s="119"/>
      <c r="E251" s="119"/>
      <c r="F251" s="119"/>
      <c r="J251" s="25"/>
      <c r="O251" s="126"/>
    </row>
    <row r="252" spans="4:15" s="15" customFormat="1" ht="12" customHeight="1">
      <c r="D252" s="119"/>
      <c r="E252" s="119"/>
      <c r="F252" s="119"/>
      <c r="J252" s="25"/>
      <c r="O252" s="126"/>
    </row>
    <row r="253" spans="4:15" s="15" customFormat="1" ht="12" customHeight="1">
      <c r="D253" s="119"/>
      <c r="E253" s="119"/>
      <c r="F253" s="119"/>
      <c r="J253" s="25"/>
      <c r="O253" s="126"/>
    </row>
    <row r="254" spans="4:15" s="15" customFormat="1" ht="12" customHeight="1">
      <c r="D254" s="119"/>
      <c r="E254" s="119"/>
      <c r="F254" s="119"/>
      <c r="J254" s="25"/>
      <c r="O254" s="126"/>
    </row>
    <row r="255" spans="4:15" s="15" customFormat="1" ht="12" customHeight="1">
      <c r="D255" s="119"/>
      <c r="E255" s="119"/>
      <c r="F255" s="119"/>
      <c r="J255" s="25"/>
      <c r="O255" s="126"/>
    </row>
    <row r="256" spans="4:15" s="15" customFormat="1" ht="12" customHeight="1">
      <c r="D256" s="119"/>
      <c r="E256" s="119"/>
      <c r="F256" s="119"/>
      <c r="J256" s="25"/>
      <c r="O256" s="126"/>
    </row>
    <row r="257" spans="4:15" s="15" customFormat="1" ht="12" customHeight="1">
      <c r="D257" s="119"/>
      <c r="E257" s="119"/>
      <c r="F257" s="119"/>
      <c r="J257" s="25"/>
      <c r="O257" s="126"/>
    </row>
    <row r="258" spans="4:15" s="15" customFormat="1" ht="12" customHeight="1">
      <c r="D258" s="119"/>
      <c r="E258" s="119"/>
      <c r="F258" s="119"/>
      <c r="J258" s="25"/>
      <c r="O258" s="126"/>
    </row>
    <row r="259" spans="4:15" s="15" customFormat="1" ht="12" customHeight="1">
      <c r="D259" s="119"/>
      <c r="E259" s="119"/>
      <c r="F259" s="119"/>
      <c r="J259" s="25"/>
      <c r="O259" s="126"/>
    </row>
    <row r="260" spans="4:15" s="15" customFormat="1" ht="12" customHeight="1">
      <c r="D260" s="119"/>
      <c r="E260" s="119"/>
      <c r="F260" s="119"/>
      <c r="J260" s="25"/>
      <c r="O260" s="126"/>
    </row>
    <row r="261" spans="4:15" s="15" customFormat="1" ht="12" customHeight="1">
      <c r="D261" s="119"/>
      <c r="E261" s="119"/>
      <c r="F261" s="119"/>
      <c r="J261" s="25"/>
      <c r="O261" s="126"/>
    </row>
    <row r="262" spans="4:15" s="15" customFormat="1" ht="12" customHeight="1">
      <c r="D262" s="119"/>
      <c r="E262" s="119"/>
      <c r="F262" s="119"/>
      <c r="J262" s="25"/>
      <c r="O262" s="126"/>
    </row>
    <row r="263" spans="4:15" s="15" customFormat="1" ht="12" customHeight="1">
      <c r="D263" s="119"/>
      <c r="E263" s="119"/>
      <c r="F263" s="119"/>
      <c r="J263" s="25"/>
      <c r="O263" s="126"/>
    </row>
    <row r="264" spans="4:15" s="15" customFormat="1" ht="12" customHeight="1">
      <c r="D264" s="119"/>
      <c r="E264" s="119"/>
      <c r="F264" s="119"/>
      <c r="J264" s="25"/>
      <c r="O264" s="126"/>
    </row>
    <row r="265" spans="4:15" s="15" customFormat="1" ht="12" customHeight="1">
      <c r="D265" s="119"/>
      <c r="E265" s="119"/>
      <c r="F265" s="119"/>
      <c r="J265" s="25"/>
      <c r="O265" s="126"/>
    </row>
    <row r="266" spans="4:15" s="15" customFormat="1" ht="12" customHeight="1">
      <c r="D266" s="119"/>
      <c r="E266" s="119"/>
      <c r="F266" s="119"/>
      <c r="J266" s="25"/>
      <c r="O266" s="126"/>
    </row>
    <row r="267" spans="4:15" s="15" customFormat="1" ht="12" customHeight="1">
      <c r="D267" s="119"/>
      <c r="E267" s="119"/>
      <c r="F267" s="119"/>
      <c r="J267" s="25"/>
      <c r="O267" s="126"/>
    </row>
    <row r="268" spans="4:15" s="15" customFormat="1" ht="12" customHeight="1">
      <c r="D268" s="119"/>
      <c r="E268" s="119"/>
      <c r="F268" s="119"/>
      <c r="J268" s="25"/>
      <c r="O268" s="126"/>
    </row>
    <row r="269" spans="4:15" s="15" customFormat="1" ht="12" customHeight="1">
      <c r="D269" s="119"/>
      <c r="E269" s="119"/>
      <c r="F269" s="119"/>
      <c r="J269" s="25"/>
      <c r="O269" s="126"/>
    </row>
    <row r="270" spans="4:15" s="15" customFormat="1" ht="12" customHeight="1">
      <c r="D270" s="119"/>
      <c r="E270" s="119"/>
      <c r="F270" s="119"/>
      <c r="J270" s="25"/>
      <c r="O270" s="126"/>
    </row>
    <row r="271" spans="4:15" s="15" customFormat="1" ht="12" customHeight="1">
      <c r="D271" s="119"/>
      <c r="E271" s="119"/>
      <c r="F271" s="119"/>
      <c r="J271" s="25"/>
      <c r="O271" s="126"/>
    </row>
    <row r="272" spans="4:15" s="15" customFormat="1" ht="12" customHeight="1">
      <c r="D272" s="119"/>
      <c r="E272" s="119"/>
      <c r="F272" s="119"/>
      <c r="J272" s="25"/>
      <c r="O272" s="126"/>
    </row>
    <row r="273" spans="4:15" s="15" customFormat="1" ht="12" customHeight="1">
      <c r="D273" s="119"/>
      <c r="E273" s="119"/>
      <c r="F273" s="119"/>
      <c r="J273" s="25"/>
      <c r="O273" s="126"/>
    </row>
    <row r="274" spans="4:15" s="15" customFormat="1" ht="12" customHeight="1">
      <c r="D274" s="119"/>
      <c r="E274" s="119"/>
      <c r="F274" s="119"/>
      <c r="J274" s="25"/>
      <c r="O274" s="126"/>
    </row>
    <row r="275" spans="4:15" s="15" customFormat="1" ht="12" customHeight="1">
      <c r="D275" s="119"/>
      <c r="E275" s="119"/>
      <c r="F275" s="119"/>
      <c r="J275" s="25"/>
      <c r="O275" s="126"/>
    </row>
    <row r="276" spans="4:15" s="15" customFormat="1" ht="12" customHeight="1">
      <c r="D276" s="119"/>
      <c r="E276" s="119"/>
      <c r="F276" s="119"/>
      <c r="J276" s="25"/>
      <c r="O276" s="126"/>
    </row>
    <row r="277" spans="4:15" s="15" customFormat="1" ht="12" customHeight="1">
      <c r="D277" s="119"/>
      <c r="E277" s="119"/>
      <c r="F277" s="119"/>
      <c r="J277" s="25"/>
      <c r="O277" s="126"/>
    </row>
    <row r="278" spans="4:15" s="15" customFormat="1" ht="12" customHeight="1">
      <c r="D278" s="119"/>
      <c r="E278" s="119"/>
      <c r="F278" s="119"/>
      <c r="J278" s="25"/>
      <c r="O278" s="126"/>
    </row>
    <row r="279" spans="4:15" s="15" customFormat="1" ht="12" customHeight="1">
      <c r="D279" s="119"/>
      <c r="E279" s="119"/>
      <c r="F279" s="119"/>
      <c r="J279" s="25"/>
      <c r="O279" s="126"/>
    </row>
    <row r="280" spans="4:15" s="15" customFormat="1" ht="12" customHeight="1">
      <c r="D280" s="119"/>
      <c r="E280" s="119"/>
      <c r="F280" s="119"/>
      <c r="J280" s="25"/>
      <c r="O280" s="126"/>
    </row>
    <row r="281" spans="4:15" s="15" customFormat="1" ht="12" customHeight="1">
      <c r="D281" s="119"/>
      <c r="E281" s="119"/>
      <c r="F281" s="119"/>
      <c r="J281" s="25"/>
      <c r="O281" s="126"/>
    </row>
    <row r="282" spans="4:15" s="15" customFormat="1" ht="12" customHeight="1">
      <c r="D282" s="119"/>
      <c r="E282" s="119"/>
      <c r="F282" s="119"/>
      <c r="J282" s="25"/>
      <c r="O282" s="126"/>
    </row>
    <row r="283" spans="4:15" s="15" customFormat="1" ht="12" customHeight="1">
      <c r="D283" s="119"/>
      <c r="E283" s="119"/>
      <c r="F283" s="119"/>
      <c r="J283" s="25"/>
      <c r="O283" s="126"/>
    </row>
    <row r="284" spans="4:15" s="15" customFormat="1" ht="12" customHeight="1">
      <c r="D284" s="119"/>
      <c r="E284" s="119"/>
      <c r="F284" s="119"/>
      <c r="J284" s="25"/>
      <c r="O284" s="126"/>
    </row>
    <row r="285" spans="4:15" s="15" customFormat="1" ht="12" customHeight="1">
      <c r="D285" s="119"/>
      <c r="E285" s="119"/>
      <c r="F285" s="119"/>
      <c r="J285" s="25"/>
      <c r="O285" s="126"/>
    </row>
    <row r="286" spans="4:15" s="15" customFormat="1" ht="12" customHeight="1">
      <c r="D286" s="119"/>
      <c r="E286" s="119"/>
      <c r="F286" s="119"/>
      <c r="J286" s="25"/>
      <c r="O286" s="126"/>
    </row>
    <row r="287" spans="4:15" s="15" customFormat="1" ht="12" customHeight="1">
      <c r="D287" s="119"/>
      <c r="E287" s="119"/>
      <c r="F287" s="119"/>
      <c r="J287" s="25"/>
      <c r="O287" s="126"/>
    </row>
    <row r="288" spans="4:15" s="15" customFormat="1" ht="12" customHeight="1">
      <c r="D288" s="119"/>
      <c r="E288" s="119"/>
      <c r="F288" s="119"/>
      <c r="J288" s="25"/>
      <c r="O288" s="126"/>
    </row>
    <row r="289" spans="4:15" s="15" customFormat="1" ht="12" customHeight="1">
      <c r="D289" s="119"/>
      <c r="E289" s="119"/>
      <c r="F289" s="119"/>
      <c r="J289" s="25"/>
      <c r="O289" s="126"/>
    </row>
    <row r="290" spans="4:15" s="15" customFormat="1" ht="12" customHeight="1">
      <c r="D290" s="119"/>
      <c r="E290" s="119"/>
      <c r="F290" s="119"/>
      <c r="J290" s="25"/>
      <c r="O290" s="126"/>
    </row>
    <row r="291" spans="4:15" s="15" customFormat="1" ht="12" customHeight="1">
      <c r="D291" s="119"/>
      <c r="E291" s="119"/>
      <c r="F291" s="119"/>
      <c r="J291" s="25"/>
      <c r="O291" s="126"/>
    </row>
    <row r="292" spans="4:15" s="15" customFormat="1" ht="12" customHeight="1">
      <c r="D292" s="119"/>
      <c r="E292" s="119"/>
      <c r="F292" s="119"/>
      <c r="J292" s="25"/>
      <c r="O292" s="126"/>
    </row>
    <row r="293" spans="4:15" s="15" customFormat="1" ht="12" customHeight="1">
      <c r="D293" s="119"/>
      <c r="E293" s="119"/>
      <c r="F293" s="119"/>
      <c r="J293" s="25"/>
      <c r="O293" s="126"/>
    </row>
    <row r="294" spans="4:15" s="15" customFormat="1" ht="12" customHeight="1">
      <c r="D294" s="119"/>
      <c r="E294" s="119"/>
      <c r="F294" s="119"/>
      <c r="J294" s="25"/>
      <c r="O294" s="126"/>
    </row>
    <row r="295" spans="4:15" s="15" customFormat="1" ht="12" customHeight="1">
      <c r="D295" s="119"/>
      <c r="E295" s="119"/>
      <c r="F295" s="119"/>
      <c r="J295" s="25"/>
      <c r="O295" s="126"/>
    </row>
    <row r="296" spans="4:15" s="15" customFormat="1" ht="12" customHeight="1">
      <c r="D296" s="119"/>
      <c r="E296" s="119"/>
      <c r="F296" s="119"/>
      <c r="J296" s="25"/>
      <c r="O296" s="126"/>
    </row>
    <row r="297" spans="4:15" s="15" customFormat="1" ht="12" customHeight="1">
      <c r="D297" s="119"/>
      <c r="E297" s="119"/>
      <c r="F297" s="119"/>
      <c r="J297" s="25"/>
      <c r="O297" s="126"/>
    </row>
    <row r="298" spans="4:15" s="15" customFormat="1" ht="12" customHeight="1">
      <c r="D298" s="119"/>
      <c r="E298" s="119"/>
      <c r="F298" s="119"/>
      <c r="J298" s="25"/>
      <c r="O298" s="126"/>
    </row>
    <row r="299" spans="4:15" s="15" customFormat="1" ht="12" customHeight="1">
      <c r="D299" s="119"/>
      <c r="E299" s="119"/>
      <c r="F299" s="119"/>
      <c r="J299" s="25"/>
      <c r="O299" s="126"/>
    </row>
    <row r="300" spans="4:15" s="15" customFormat="1" ht="12" customHeight="1">
      <c r="D300" s="119"/>
      <c r="E300" s="119"/>
      <c r="F300" s="119"/>
      <c r="J300" s="25"/>
      <c r="O300" s="126"/>
    </row>
    <row r="301" spans="4:15" s="15" customFormat="1" ht="12" customHeight="1">
      <c r="D301" s="119"/>
      <c r="E301" s="119"/>
      <c r="F301" s="119"/>
      <c r="J301" s="25"/>
      <c r="O301" s="126"/>
    </row>
    <row r="302" spans="4:15" s="15" customFormat="1" ht="12" customHeight="1">
      <c r="D302" s="119"/>
      <c r="E302" s="119"/>
      <c r="F302" s="119"/>
      <c r="J302" s="25"/>
      <c r="O302" s="126"/>
    </row>
    <row r="303" spans="4:15" s="15" customFormat="1" ht="12" customHeight="1">
      <c r="D303" s="119"/>
      <c r="E303" s="119"/>
      <c r="F303" s="119"/>
      <c r="J303" s="25"/>
      <c r="O303" s="126"/>
    </row>
    <row r="304" spans="4:15" s="15" customFormat="1" ht="12" customHeight="1">
      <c r="D304" s="119"/>
      <c r="E304" s="119"/>
      <c r="F304" s="119"/>
      <c r="J304" s="25"/>
      <c r="O304" s="126"/>
    </row>
    <row r="305" spans="4:15" s="15" customFormat="1" ht="12" customHeight="1">
      <c r="D305" s="119"/>
      <c r="E305" s="119"/>
      <c r="F305" s="119"/>
      <c r="J305" s="25"/>
      <c r="O305" s="126"/>
    </row>
    <row r="306" spans="4:15" s="15" customFormat="1" ht="12" customHeight="1">
      <c r="D306" s="119"/>
      <c r="E306" s="119"/>
      <c r="F306" s="119"/>
      <c r="J306" s="25"/>
      <c r="O306" s="126"/>
    </row>
    <row r="307" spans="4:15" s="15" customFormat="1" ht="12" customHeight="1">
      <c r="D307" s="119"/>
      <c r="E307" s="119"/>
      <c r="F307" s="119"/>
      <c r="J307" s="25"/>
      <c r="O307" s="126"/>
    </row>
    <row r="308" spans="4:15" s="15" customFormat="1" ht="12" customHeight="1">
      <c r="D308" s="119"/>
      <c r="E308" s="119"/>
      <c r="F308" s="119"/>
      <c r="J308" s="25"/>
      <c r="O308" s="126"/>
    </row>
    <row r="309" spans="4:15" s="15" customFormat="1" ht="12" customHeight="1">
      <c r="D309" s="119"/>
      <c r="E309" s="119"/>
      <c r="F309" s="119"/>
      <c r="J309" s="25"/>
      <c r="O309" s="126"/>
    </row>
    <row r="310" spans="4:15" s="15" customFormat="1" ht="12" customHeight="1">
      <c r="D310" s="119"/>
      <c r="E310" s="119"/>
      <c r="F310" s="119"/>
      <c r="J310" s="25"/>
      <c r="O310" s="126"/>
    </row>
    <row r="311" spans="4:15" s="15" customFormat="1" ht="12" customHeight="1">
      <c r="D311" s="119"/>
      <c r="E311" s="119"/>
      <c r="F311" s="119"/>
      <c r="J311" s="25"/>
      <c r="O311" s="126"/>
    </row>
    <row r="312" spans="4:15" s="15" customFormat="1" ht="12" customHeight="1">
      <c r="D312" s="119"/>
      <c r="E312" s="119"/>
      <c r="F312" s="119"/>
      <c r="J312" s="25"/>
      <c r="O312" s="126"/>
    </row>
    <row r="313" spans="4:15" s="15" customFormat="1" ht="12" customHeight="1">
      <c r="D313" s="119"/>
      <c r="E313" s="119"/>
      <c r="F313" s="119"/>
      <c r="J313" s="25"/>
      <c r="O313" s="126"/>
    </row>
    <row r="314" spans="4:15" s="15" customFormat="1" ht="12" customHeight="1">
      <c r="D314" s="119"/>
      <c r="E314" s="119"/>
      <c r="F314" s="119"/>
      <c r="J314" s="25"/>
      <c r="O314" s="126"/>
    </row>
    <row r="315" spans="4:15" s="15" customFormat="1" ht="12" customHeight="1">
      <c r="D315" s="119"/>
      <c r="E315" s="119"/>
      <c r="F315" s="119"/>
      <c r="J315" s="25"/>
      <c r="O315" s="126"/>
    </row>
    <row r="316" spans="4:15" s="15" customFormat="1" ht="12" customHeight="1">
      <c r="D316" s="119"/>
      <c r="E316" s="119"/>
      <c r="F316" s="119"/>
      <c r="J316" s="25"/>
      <c r="O316" s="126"/>
    </row>
    <row r="317" spans="4:15" s="15" customFormat="1" ht="12" customHeight="1">
      <c r="D317" s="119"/>
      <c r="E317" s="119"/>
      <c r="F317" s="119"/>
      <c r="J317" s="25"/>
      <c r="O317" s="126"/>
    </row>
    <row r="318" spans="4:15" s="15" customFormat="1" ht="12" customHeight="1">
      <c r="D318" s="119"/>
      <c r="E318" s="119"/>
      <c r="F318" s="119"/>
      <c r="J318" s="25"/>
      <c r="O318" s="126"/>
    </row>
    <row r="319" spans="4:15" s="15" customFormat="1" ht="12" customHeight="1">
      <c r="D319" s="119"/>
      <c r="E319" s="119"/>
      <c r="F319" s="119"/>
      <c r="J319" s="25"/>
      <c r="O319" s="126"/>
    </row>
    <row r="320" spans="4:15" s="15" customFormat="1" ht="12" customHeight="1">
      <c r="D320" s="119"/>
      <c r="E320" s="119"/>
      <c r="F320" s="119"/>
      <c r="J320" s="25"/>
      <c r="O320" s="126"/>
    </row>
    <row r="321" spans="4:15" s="15" customFormat="1" ht="12" customHeight="1">
      <c r="D321" s="119"/>
      <c r="E321" s="119"/>
      <c r="F321" s="119"/>
      <c r="J321" s="25"/>
      <c r="O321" s="126"/>
    </row>
    <row r="322" spans="4:15" s="15" customFormat="1" ht="12" customHeight="1">
      <c r="D322" s="119"/>
      <c r="E322" s="119"/>
      <c r="F322" s="119"/>
      <c r="J322" s="25"/>
      <c r="O322" s="126"/>
    </row>
    <row r="323" spans="4:15" s="15" customFormat="1" ht="12" customHeight="1">
      <c r="D323" s="119"/>
      <c r="E323" s="119"/>
      <c r="F323" s="119"/>
      <c r="J323" s="25"/>
      <c r="O323" s="126"/>
    </row>
    <row r="324" spans="4:15" s="15" customFormat="1" ht="12" customHeight="1">
      <c r="D324" s="119"/>
      <c r="E324" s="119"/>
      <c r="F324" s="119"/>
      <c r="J324" s="25"/>
      <c r="O324" s="126"/>
    </row>
    <row r="325" spans="4:15" s="15" customFormat="1" ht="12" customHeight="1">
      <c r="D325" s="119"/>
      <c r="E325" s="119"/>
      <c r="F325" s="119"/>
      <c r="J325" s="25"/>
      <c r="O325" s="126"/>
    </row>
    <row r="326" spans="4:15" s="15" customFormat="1" ht="12" customHeight="1">
      <c r="D326" s="119"/>
      <c r="E326" s="119"/>
      <c r="F326" s="119"/>
      <c r="J326" s="25"/>
      <c r="O326" s="126"/>
    </row>
    <row r="327" spans="4:15" s="15" customFormat="1" ht="12" customHeight="1">
      <c r="D327" s="119"/>
      <c r="E327" s="119"/>
      <c r="F327" s="119"/>
      <c r="J327" s="25"/>
      <c r="O327" s="126"/>
    </row>
    <row r="328" spans="4:15" s="15" customFormat="1" ht="12" customHeight="1">
      <c r="D328" s="119"/>
      <c r="E328" s="119"/>
      <c r="F328" s="119"/>
      <c r="J328" s="25"/>
      <c r="O328" s="126"/>
    </row>
    <row r="329" spans="4:15" s="15" customFormat="1" ht="12" customHeight="1">
      <c r="D329" s="119"/>
      <c r="E329" s="119"/>
      <c r="F329" s="119"/>
      <c r="J329" s="25"/>
      <c r="O329" s="126"/>
    </row>
    <row r="330" spans="4:15" s="15" customFormat="1" ht="12" customHeight="1">
      <c r="D330" s="119"/>
      <c r="E330" s="119"/>
      <c r="F330" s="119"/>
      <c r="J330" s="25"/>
      <c r="O330" s="126"/>
    </row>
    <row r="331" spans="4:15" s="15" customFormat="1" ht="12" customHeight="1">
      <c r="D331" s="119"/>
      <c r="E331" s="119"/>
      <c r="F331" s="119"/>
      <c r="J331" s="25"/>
      <c r="O331" s="126"/>
    </row>
    <row r="332" spans="4:15" s="15" customFormat="1" ht="12" customHeight="1">
      <c r="D332" s="119"/>
      <c r="E332" s="119"/>
      <c r="F332" s="119"/>
      <c r="J332" s="25"/>
      <c r="O332" s="126"/>
    </row>
    <row r="333" spans="4:15" s="15" customFormat="1" ht="12" customHeight="1">
      <c r="D333" s="119"/>
      <c r="E333" s="119"/>
      <c r="F333" s="119"/>
      <c r="J333" s="25"/>
      <c r="O333" s="126"/>
    </row>
    <row r="334" spans="4:15" s="15" customFormat="1" ht="12" customHeight="1">
      <c r="D334" s="119"/>
      <c r="E334" s="119"/>
      <c r="F334" s="119"/>
      <c r="J334" s="25"/>
      <c r="O334" s="126"/>
    </row>
    <row r="335" spans="4:15" s="15" customFormat="1" ht="12" customHeight="1">
      <c r="D335" s="119"/>
      <c r="E335" s="119"/>
      <c r="F335" s="119"/>
      <c r="J335" s="25"/>
      <c r="O335" s="126"/>
    </row>
    <row r="336" spans="4:15" s="15" customFormat="1" ht="12" customHeight="1">
      <c r="D336" s="119"/>
      <c r="E336" s="119"/>
      <c r="F336" s="119"/>
      <c r="J336" s="25"/>
      <c r="O336" s="126"/>
    </row>
    <row r="337" spans="4:15" s="15" customFormat="1" ht="12" customHeight="1">
      <c r="D337" s="119"/>
      <c r="E337" s="119"/>
      <c r="F337" s="119"/>
      <c r="J337" s="25"/>
      <c r="O337" s="126"/>
    </row>
    <row r="338" spans="4:15" s="15" customFormat="1" ht="12" customHeight="1">
      <c r="D338" s="119"/>
      <c r="E338" s="119"/>
      <c r="F338" s="119"/>
      <c r="J338" s="25"/>
      <c r="O338" s="126"/>
    </row>
    <row r="339" spans="4:15" s="15" customFormat="1" ht="12" customHeight="1">
      <c r="D339" s="119"/>
      <c r="E339" s="119"/>
      <c r="F339" s="119"/>
      <c r="J339" s="25"/>
      <c r="O339" s="126"/>
    </row>
    <row r="340" spans="4:15" s="15" customFormat="1" ht="12" customHeight="1">
      <c r="D340" s="119"/>
      <c r="E340" s="119"/>
      <c r="F340" s="119"/>
      <c r="J340" s="25"/>
      <c r="O340" s="126"/>
    </row>
    <row r="341" spans="4:15" s="15" customFormat="1" ht="12" customHeight="1">
      <c r="D341" s="119"/>
      <c r="E341" s="119"/>
      <c r="F341" s="119"/>
      <c r="J341" s="25"/>
      <c r="O341" s="126"/>
    </row>
    <row r="342" spans="4:15" s="15" customFormat="1" ht="12" customHeight="1">
      <c r="D342" s="119"/>
      <c r="E342" s="119"/>
      <c r="F342" s="119"/>
      <c r="J342" s="25"/>
      <c r="O342" s="126"/>
    </row>
    <row r="343" spans="4:15" s="15" customFormat="1" ht="12" customHeight="1">
      <c r="D343" s="119"/>
      <c r="E343" s="119"/>
      <c r="F343" s="119"/>
      <c r="J343" s="25"/>
      <c r="O343" s="126"/>
    </row>
    <row r="344" spans="4:15" s="15" customFormat="1" ht="12" customHeight="1">
      <c r="D344" s="119"/>
      <c r="E344" s="119"/>
      <c r="F344" s="119"/>
      <c r="J344" s="25"/>
      <c r="O344" s="126"/>
    </row>
    <row r="345" spans="4:15" s="15" customFormat="1" ht="12" customHeight="1">
      <c r="D345" s="119"/>
      <c r="E345" s="119"/>
      <c r="F345" s="119"/>
      <c r="J345" s="25"/>
      <c r="O345" s="126"/>
    </row>
    <row r="346" spans="4:15" s="15" customFormat="1" ht="12" customHeight="1">
      <c r="D346" s="119"/>
      <c r="E346" s="119"/>
      <c r="F346" s="119"/>
      <c r="J346" s="25"/>
      <c r="O346" s="126"/>
    </row>
    <row r="347" spans="4:15" s="15" customFormat="1" ht="12" customHeight="1">
      <c r="D347" s="119"/>
      <c r="E347" s="119"/>
      <c r="F347" s="119"/>
      <c r="J347" s="25"/>
      <c r="O347" s="126"/>
    </row>
    <row r="348" spans="4:15" s="15" customFormat="1" ht="12" customHeight="1">
      <c r="D348" s="119"/>
      <c r="E348" s="119"/>
      <c r="F348" s="119"/>
      <c r="J348" s="25"/>
      <c r="O348" s="126"/>
    </row>
    <row r="349" spans="4:15" s="15" customFormat="1" ht="12" customHeight="1">
      <c r="D349" s="119"/>
      <c r="E349" s="119"/>
      <c r="F349" s="119"/>
      <c r="J349" s="25"/>
      <c r="O349" s="126"/>
    </row>
    <row r="350" spans="4:15" s="15" customFormat="1" ht="12" customHeight="1">
      <c r="D350" s="119"/>
      <c r="E350" s="119"/>
      <c r="F350" s="119"/>
      <c r="J350" s="25"/>
      <c r="O350" s="126"/>
    </row>
    <row r="351" spans="4:15" s="15" customFormat="1" ht="12" customHeight="1">
      <c r="D351" s="119"/>
      <c r="E351" s="119"/>
      <c r="F351" s="119"/>
      <c r="J351" s="25"/>
      <c r="O351" s="126"/>
    </row>
    <row r="352" spans="4:15" s="15" customFormat="1" ht="12" customHeight="1">
      <c r="D352" s="119"/>
      <c r="E352" s="119"/>
      <c r="F352" s="119"/>
      <c r="J352" s="25"/>
      <c r="O352" s="126"/>
    </row>
    <row r="353" spans="4:15" s="15" customFormat="1" ht="12" customHeight="1">
      <c r="D353" s="119"/>
      <c r="E353" s="119"/>
      <c r="F353" s="119"/>
      <c r="J353" s="25"/>
      <c r="O353" s="126"/>
    </row>
    <row r="354" spans="4:15" s="15" customFormat="1" ht="12" customHeight="1">
      <c r="D354" s="119"/>
      <c r="E354" s="119"/>
      <c r="F354" s="119"/>
      <c r="J354" s="25"/>
      <c r="O354" s="126"/>
    </row>
    <row r="355" spans="4:15" s="15" customFormat="1" ht="12" customHeight="1">
      <c r="D355" s="119"/>
      <c r="E355" s="119"/>
      <c r="F355" s="119"/>
      <c r="J355" s="25"/>
      <c r="O355" s="126"/>
    </row>
    <row r="356" spans="4:15" s="15" customFormat="1" ht="12" customHeight="1">
      <c r="D356" s="119"/>
      <c r="E356" s="119"/>
      <c r="F356" s="119"/>
      <c r="J356" s="25"/>
      <c r="O356" s="126"/>
    </row>
    <row r="357" spans="4:15" s="15" customFormat="1" ht="12" customHeight="1">
      <c r="D357" s="119"/>
      <c r="E357" s="119"/>
      <c r="F357" s="119"/>
      <c r="J357" s="25"/>
      <c r="O357" s="126"/>
    </row>
    <row r="358" spans="4:15" s="15" customFormat="1" ht="12" customHeight="1">
      <c r="D358" s="119"/>
      <c r="E358" s="119"/>
      <c r="F358" s="119"/>
      <c r="J358" s="25"/>
      <c r="O358" s="126"/>
    </row>
    <row r="359" spans="4:15" s="15" customFormat="1" ht="12" customHeight="1">
      <c r="D359" s="119"/>
      <c r="E359" s="119"/>
      <c r="F359" s="119"/>
      <c r="J359" s="25"/>
      <c r="O359" s="126"/>
    </row>
    <row r="360" spans="4:15" s="15" customFormat="1" ht="12" customHeight="1">
      <c r="D360" s="119"/>
      <c r="E360" s="119"/>
      <c r="F360" s="119"/>
      <c r="J360" s="25"/>
      <c r="O360" s="126"/>
    </row>
    <row r="361" spans="4:15" s="15" customFormat="1" ht="12" customHeight="1">
      <c r="D361" s="119"/>
      <c r="E361" s="119"/>
      <c r="F361" s="119"/>
      <c r="J361" s="25"/>
      <c r="O361" s="126"/>
    </row>
    <row r="362" spans="4:15" s="15" customFormat="1" ht="12" customHeight="1">
      <c r="D362" s="119"/>
      <c r="E362" s="119"/>
      <c r="F362" s="119"/>
      <c r="J362" s="25"/>
      <c r="O362" s="126"/>
    </row>
    <row r="363" spans="4:15" s="15" customFormat="1" ht="12" customHeight="1">
      <c r="D363" s="119"/>
      <c r="E363" s="119"/>
      <c r="F363" s="119"/>
      <c r="J363" s="25"/>
      <c r="O363" s="126"/>
    </row>
    <row r="364" spans="4:15" s="15" customFormat="1" ht="12" customHeight="1">
      <c r="D364" s="119"/>
      <c r="E364" s="119"/>
      <c r="F364" s="119"/>
      <c r="J364" s="25"/>
      <c r="O364" s="126"/>
    </row>
    <row r="365" spans="4:15" s="15" customFormat="1" ht="12" customHeight="1">
      <c r="D365" s="119"/>
      <c r="E365" s="119"/>
      <c r="F365" s="119"/>
      <c r="J365" s="25"/>
      <c r="O365" s="126"/>
    </row>
    <row r="366" spans="4:15" s="15" customFormat="1" ht="12" customHeight="1">
      <c r="D366" s="119"/>
      <c r="E366" s="119"/>
      <c r="F366" s="119"/>
      <c r="J366" s="25"/>
      <c r="O366" s="126"/>
    </row>
    <row r="367" spans="4:15" s="15" customFormat="1" ht="12" customHeight="1">
      <c r="D367" s="119"/>
      <c r="E367" s="119"/>
      <c r="F367" s="119"/>
      <c r="J367" s="25"/>
      <c r="O367" s="126"/>
    </row>
    <row r="368" spans="4:15" s="15" customFormat="1" ht="12" customHeight="1">
      <c r="D368" s="119"/>
      <c r="E368" s="119"/>
      <c r="F368" s="119"/>
      <c r="J368" s="25"/>
      <c r="O368" s="126"/>
    </row>
    <row r="369" spans="4:15" s="15" customFormat="1" ht="12" customHeight="1">
      <c r="D369" s="119"/>
      <c r="E369" s="119"/>
      <c r="F369" s="119"/>
      <c r="J369" s="25"/>
      <c r="O369" s="126"/>
    </row>
    <row r="370" spans="4:15" s="15" customFormat="1" ht="12" customHeight="1">
      <c r="D370" s="119"/>
      <c r="E370" s="119"/>
      <c r="F370" s="119"/>
      <c r="J370" s="25"/>
      <c r="O370" s="126"/>
    </row>
    <row r="371" spans="4:15" s="15" customFormat="1" ht="12" customHeight="1">
      <c r="D371" s="119"/>
      <c r="E371" s="119"/>
      <c r="F371" s="119"/>
      <c r="J371" s="25"/>
      <c r="O371" s="126"/>
    </row>
    <row r="372" spans="4:15" s="15" customFormat="1" ht="12" customHeight="1">
      <c r="D372" s="119"/>
      <c r="E372" s="119"/>
      <c r="F372" s="119"/>
      <c r="J372" s="25"/>
      <c r="O372" s="126"/>
    </row>
    <row r="373" spans="4:15" s="15" customFormat="1" ht="12" customHeight="1">
      <c r="D373" s="119"/>
      <c r="E373" s="119"/>
      <c r="F373" s="119"/>
      <c r="J373" s="25"/>
      <c r="O373" s="126"/>
    </row>
    <row r="374" spans="4:15" s="15" customFormat="1" ht="12" customHeight="1">
      <c r="D374" s="119"/>
      <c r="E374" s="119"/>
      <c r="F374" s="119"/>
      <c r="J374" s="25"/>
      <c r="O374" s="126"/>
    </row>
    <row r="375" spans="4:15" s="15" customFormat="1" ht="12" customHeight="1">
      <c r="D375" s="119"/>
      <c r="E375" s="119"/>
      <c r="F375" s="119"/>
      <c r="J375" s="25"/>
      <c r="O375" s="126"/>
    </row>
    <row r="376" spans="4:15" s="15" customFormat="1" ht="12" customHeight="1">
      <c r="D376" s="119"/>
      <c r="E376" s="119"/>
      <c r="F376" s="119"/>
      <c r="J376" s="25"/>
      <c r="O376" s="126"/>
    </row>
    <row r="377" spans="4:15" s="15" customFormat="1" ht="12" customHeight="1">
      <c r="D377" s="119"/>
      <c r="E377" s="119"/>
      <c r="F377" s="119"/>
      <c r="J377" s="25"/>
      <c r="O377" s="126"/>
    </row>
    <row r="378" spans="4:15" s="15" customFormat="1" ht="12" customHeight="1">
      <c r="D378" s="119"/>
      <c r="E378" s="119"/>
      <c r="F378" s="119"/>
      <c r="J378" s="25"/>
      <c r="O378" s="126"/>
    </row>
    <row r="379" spans="4:15" s="15" customFormat="1" ht="12" customHeight="1">
      <c r="D379" s="119"/>
      <c r="E379" s="119"/>
      <c r="F379" s="119"/>
      <c r="J379" s="25"/>
      <c r="O379" s="126"/>
    </row>
    <row r="380" spans="4:15" s="15" customFormat="1" ht="12" customHeight="1">
      <c r="D380" s="119"/>
      <c r="E380" s="119"/>
      <c r="F380" s="119"/>
      <c r="J380" s="25"/>
      <c r="O380" s="126"/>
    </row>
    <row r="381" spans="4:15" s="15" customFormat="1" ht="12" customHeight="1">
      <c r="D381" s="119"/>
      <c r="E381" s="119"/>
      <c r="F381" s="119"/>
      <c r="J381" s="25"/>
      <c r="O381" s="126"/>
    </row>
    <row r="382" spans="4:15" s="15" customFormat="1" ht="12" customHeight="1">
      <c r="D382" s="119"/>
      <c r="E382" s="119"/>
      <c r="F382" s="119"/>
      <c r="J382" s="25"/>
      <c r="O382" s="126"/>
    </row>
    <row r="383" spans="4:15" s="15" customFormat="1" ht="12" customHeight="1">
      <c r="D383" s="119"/>
      <c r="E383" s="119"/>
      <c r="F383" s="119"/>
      <c r="J383" s="25"/>
      <c r="O383" s="126"/>
    </row>
    <row r="384" spans="4:15" s="15" customFormat="1" ht="12" customHeight="1">
      <c r="D384" s="119"/>
      <c r="E384" s="119"/>
      <c r="F384" s="119"/>
      <c r="J384" s="25"/>
      <c r="O384" s="126"/>
    </row>
    <row r="385" spans="4:15" s="15" customFormat="1" ht="12" customHeight="1">
      <c r="D385" s="119"/>
      <c r="E385" s="119"/>
      <c r="F385" s="119"/>
      <c r="J385" s="25"/>
      <c r="O385" s="126"/>
    </row>
    <row r="386" spans="4:15" s="15" customFormat="1" ht="12" customHeight="1">
      <c r="D386" s="119"/>
      <c r="E386" s="119"/>
      <c r="F386" s="119"/>
      <c r="J386" s="25"/>
      <c r="O386" s="126"/>
    </row>
    <row r="387" spans="4:15" s="15" customFormat="1" ht="12" customHeight="1">
      <c r="D387" s="119"/>
      <c r="E387" s="119"/>
      <c r="F387" s="119"/>
      <c r="J387" s="25"/>
      <c r="O387" s="126"/>
    </row>
    <row r="388" spans="4:15" s="15" customFormat="1" ht="12" customHeight="1">
      <c r="D388" s="119"/>
      <c r="E388" s="119"/>
      <c r="F388" s="119"/>
      <c r="J388" s="25"/>
      <c r="O388" s="126"/>
    </row>
    <row r="389" spans="4:15" s="15" customFormat="1" ht="12" customHeight="1">
      <c r="D389" s="119"/>
      <c r="E389" s="119"/>
      <c r="F389" s="119"/>
      <c r="J389" s="25"/>
      <c r="O389" s="126"/>
    </row>
    <row r="390" spans="4:15" s="15" customFormat="1" ht="12" customHeight="1">
      <c r="D390" s="119"/>
      <c r="E390" s="119"/>
      <c r="F390" s="119"/>
      <c r="J390" s="25"/>
      <c r="O390" s="126"/>
    </row>
    <row r="391" spans="4:15" s="15" customFormat="1" ht="12" customHeight="1">
      <c r="D391" s="119"/>
      <c r="E391" s="119"/>
      <c r="F391" s="119"/>
      <c r="J391" s="25"/>
      <c r="O391" s="126"/>
    </row>
    <row r="392" spans="4:15" s="15" customFormat="1" ht="12" customHeight="1">
      <c r="D392" s="119"/>
      <c r="E392" s="119"/>
      <c r="F392" s="119"/>
      <c r="J392" s="25"/>
      <c r="O392" s="126"/>
    </row>
    <row r="393" spans="4:15" s="15" customFormat="1" ht="12" customHeight="1">
      <c r="D393" s="119"/>
      <c r="E393" s="119"/>
      <c r="F393" s="119"/>
      <c r="J393" s="25"/>
      <c r="O393" s="126"/>
    </row>
    <row r="394" spans="4:15" s="15" customFormat="1" ht="12" customHeight="1">
      <c r="D394" s="119"/>
      <c r="E394" s="119"/>
      <c r="F394" s="119"/>
      <c r="J394" s="25"/>
      <c r="O394" s="126"/>
    </row>
    <row r="395" spans="4:15" s="15" customFormat="1" ht="12" customHeight="1">
      <c r="D395" s="119"/>
      <c r="E395" s="119"/>
      <c r="F395" s="119"/>
      <c r="J395" s="25"/>
      <c r="O395" s="126"/>
    </row>
    <row r="396" spans="4:15" s="15" customFormat="1" ht="12" customHeight="1">
      <c r="D396" s="119"/>
      <c r="E396" s="119"/>
      <c r="F396" s="119"/>
      <c r="J396" s="25"/>
      <c r="O396" s="126"/>
    </row>
    <row r="397" spans="4:15" s="15" customFormat="1" ht="12" customHeight="1">
      <c r="D397" s="119"/>
      <c r="E397" s="119"/>
      <c r="F397" s="119"/>
      <c r="J397" s="25"/>
      <c r="O397" s="126"/>
    </row>
    <row r="398" spans="4:15" s="15" customFormat="1" ht="12" customHeight="1">
      <c r="D398" s="119"/>
      <c r="E398" s="119"/>
      <c r="F398" s="119"/>
      <c r="J398" s="25"/>
      <c r="O398" s="126"/>
    </row>
    <row r="399" spans="4:15" s="15" customFormat="1" ht="12" customHeight="1">
      <c r="D399" s="119"/>
      <c r="E399" s="119"/>
      <c r="F399" s="119"/>
      <c r="J399" s="25"/>
      <c r="O399" s="126"/>
    </row>
    <row r="400" spans="4:15" s="15" customFormat="1" ht="12" customHeight="1">
      <c r="D400" s="119"/>
      <c r="E400" s="119"/>
      <c r="F400" s="119"/>
      <c r="J400" s="25"/>
      <c r="O400" s="126"/>
    </row>
    <row r="401" spans="4:15" s="15" customFormat="1" ht="12" customHeight="1">
      <c r="D401" s="119"/>
      <c r="E401" s="119"/>
      <c r="F401" s="119"/>
      <c r="J401" s="25"/>
      <c r="O401" s="126"/>
    </row>
    <row r="402" spans="4:15" s="15" customFormat="1" ht="12" customHeight="1">
      <c r="D402" s="119"/>
      <c r="E402" s="119"/>
      <c r="F402" s="119"/>
      <c r="J402" s="25"/>
      <c r="O402" s="126"/>
    </row>
    <row r="403" spans="4:15" s="15" customFormat="1" ht="12" customHeight="1">
      <c r="D403" s="119"/>
      <c r="E403" s="119"/>
      <c r="F403" s="119"/>
      <c r="J403" s="25"/>
      <c r="O403" s="126"/>
    </row>
    <row r="404" spans="4:15" s="15" customFormat="1" ht="12" customHeight="1">
      <c r="D404" s="119"/>
      <c r="E404" s="119"/>
      <c r="F404" s="119"/>
      <c r="J404" s="25"/>
      <c r="O404" s="126"/>
    </row>
    <row r="405" spans="4:15" s="15" customFormat="1" ht="12" customHeight="1">
      <c r="D405" s="119"/>
      <c r="E405" s="119"/>
      <c r="F405" s="119"/>
      <c r="J405" s="25"/>
      <c r="O405" s="126"/>
    </row>
    <row r="406" spans="4:15" s="15" customFormat="1" ht="12" customHeight="1">
      <c r="D406" s="119"/>
      <c r="E406" s="119"/>
      <c r="F406" s="119"/>
      <c r="J406" s="25"/>
      <c r="O406" s="126"/>
    </row>
    <row r="407" spans="4:15" s="15" customFormat="1" ht="12" customHeight="1">
      <c r="D407" s="119"/>
      <c r="E407" s="119"/>
      <c r="F407" s="119"/>
      <c r="J407" s="25"/>
      <c r="O407" s="126"/>
    </row>
    <row r="408" spans="4:15" s="15" customFormat="1" ht="12" customHeight="1">
      <c r="D408" s="119"/>
      <c r="E408" s="119"/>
      <c r="F408" s="119"/>
      <c r="J408" s="25"/>
      <c r="O408" s="126"/>
    </row>
    <row r="409" spans="4:15" s="15" customFormat="1" ht="12" customHeight="1">
      <c r="D409" s="119"/>
      <c r="E409" s="119"/>
      <c r="F409" s="119"/>
      <c r="J409" s="25"/>
      <c r="O409" s="126"/>
    </row>
    <row r="410" spans="4:15" s="15" customFormat="1" ht="12" customHeight="1">
      <c r="D410" s="119"/>
      <c r="E410" s="119"/>
      <c r="F410" s="119"/>
      <c r="J410" s="25"/>
      <c r="O410" s="126"/>
    </row>
    <row r="411" spans="4:15" s="15" customFormat="1" ht="12" customHeight="1">
      <c r="D411" s="119"/>
      <c r="E411" s="119"/>
      <c r="F411" s="119"/>
      <c r="J411" s="25"/>
      <c r="O411" s="126"/>
    </row>
    <row r="412" spans="4:15" s="15" customFormat="1" ht="12" customHeight="1">
      <c r="D412" s="119"/>
      <c r="E412" s="119"/>
      <c r="F412" s="119"/>
      <c r="J412" s="25"/>
      <c r="O412" s="126"/>
    </row>
    <row r="413" spans="4:15" s="15" customFormat="1" ht="12" customHeight="1">
      <c r="D413" s="119"/>
      <c r="E413" s="119"/>
      <c r="F413" s="119"/>
      <c r="J413" s="25"/>
      <c r="O413" s="126"/>
    </row>
    <row r="414" spans="4:15" s="15" customFormat="1" ht="12" customHeight="1">
      <c r="D414" s="119"/>
      <c r="E414" s="119"/>
      <c r="F414" s="119"/>
      <c r="J414" s="25"/>
      <c r="O414" s="126"/>
    </row>
    <row r="415" spans="4:15" s="15" customFormat="1" ht="12" customHeight="1">
      <c r="D415" s="119"/>
      <c r="E415" s="119"/>
      <c r="F415" s="119"/>
      <c r="J415" s="25"/>
      <c r="O415" s="126"/>
    </row>
    <row r="416" spans="4:15" s="15" customFormat="1" ht="12" customHeight="1">
      <c r="D416" s="119"/>
      <c r="E416" s="119"/>
      <c r="F416" s="119"/>
      <c r="J416" s="25"/>
      <c r="O416" s="126"/>
    </row>
    <row r="417" spans="4:15" s="15" customFormat="1" ht="12" customHeight="1">
      <c r="D417" s="119"/>
      <c r="E417" s="119"/>
      <c r="F417" s="119"/>
      <c r="J417" s="25"/>
      <c r="O417" s="126"/>
    </row>
    <row r="418" spans="4:15" s="15" customFormat="1" ht="12" customHeight="1">
      <c r="D418" s="119"/>
      <c r="E418" s="119"/>
      <c r="F418" s="119"/>
      <c r="J418" s="25"/>
      <c r="O418" s="126"/>
    </row>
    <row r="419" spans="4:15" s="15" customFormat="1" ht="12" customHeight="1">
      <c r="D419" s="119"/>
      <c r="E419" s="119"/>
      <c r="F419" s="119"/>
      <c r="J419" s="25"/>
      <c r="O419" s="126"/>
    </row>
    <row r="420" spans="4:15" s="15" customFormat="1" ht="12" customHeight="1">
      <c r="D420" s="119"/>
      <c r="E420" s="119"/>
      <c r="F420" s="119"/>
      <c r="J420" s="25"/>
      <c r="O420" s="126"/>
    </row>
    <row r="421" spans="4:15" s="15" customFormat="1" ht="12" customHeight="1">
      <c r="D421" s="119"/>
      <c r="E421" s="119"/>
      <c r="F421" s="119"/>
      <c r="J421" s="25"/>
      <c r="O421" s="126"/>
    </row>
    <row r="422" spans="4:15" s="15" customFormat="1" ht="12" customHeight="1">
      <c r="D422" s="119"/>
      <c r="E422" s="119"/>
      <c r="F422" s="119"/>
      <c r="J422" s="25"/>
      <c r="O422" s="126"/>
    </row>
    <row r="423" spans="4:15" s="15" customFormat="1" ht="12" customHeight="1">
      <c r="D423" s="119"/>
      <c r="E423" s="119"/>
      <c r="F423" s="119"/>
      <c r="J423" s="25"/>
      <c r="O423" s="126"/>
    </row>
    <row r="424" spans="4:15" s="15" customFormat="1" ht="12" customHeight="1">
      <c r="D424" s="119"/>
      <c r="E424" s="119"/>
      <c r="F424" s="119"/>
      <c r="J424" s="25"/>
      <c r="O424" s="126"/>
    </row>
    <row r="425" spans="4:15" s="15" customFormat="1" ht="12" customHeight="1">
      <c r="D425" s="119"/>
      <c r="E425" s="119"/>
      <c r="F425" s="119"/>
      <c r="J425" s="25"/>
      <c r="O425" s="126"/>
    </row>
    <row r="426" spans="4:15" s="15" customFormat="1" ht="12" customHeight="1">
      <c r="D426" s="119"/>
      <c r="E426" s="119"/>
      <c r="F426" s="119"/>
      <c r="J426" s="25"/>
      <c r="O426" s="126"/>
    </row>
    <row r="427" spans="4:15" s="15" customFormat="1" ht="12" customHeight="1">
      <c r="D427" s="119"/>
      <c r="E427" s="119"/>
      <c r="F427" s="119"/>
      <c r="J427" s="25"/>
      <c r="O427" s="126"/>
    </row>
    <row r="428" spans="4:15" s="15" customFormat="1" ht="12" customHeight="1">
      <c r="D428" s="119"/>
      <c r="E428" s="119"/>
      <c r="F428" s="119"/>
      <c r="J428" s="25"/>
      <c r="O428" s="126"/>
    </row>
    <row r="429" spans="4:15" s="15" customFormat="1" ht="12" customHeight="1">
      <c r="D429" s="119"/>
      <c r="E429" s="119"/>
      <c r="F429" s="119"/>
      <c r="J429" s="25"/>
      <c r="O429" s="126"/>
    </row>
    <row r="430" spans="4:15" s="15" customFormat="1" ht="12" customHeight="1">
      <c r="D430" s="119"/>
      <c r="E430" s="119"/>
      <c r="F430" s="119"/>
      <c r="J430" s="25"/>
      <c r="O430" s="126"/>
    </row>
    <row r="431" spans="4:15" s="15" customFormat="1" ht="12" customHeight="1">
      <c r="D431" s="119"/>
      <c r="E431" s="119"/>
      <c r="F431" s="119"/>
      <c r="J431" s="25"/>
      <c r="O431" s="126"/>
    </row>
    <row r="432" spans="4:15" s="15" customFormat="1" ht="12" customHeight="1">
      <c r="D432" s="119"/>
      <c r="E432" s="119"/>
      <c r="F432" s="119"/>
      <c r="J432" s="25"/>
      <c r="O432" s="126"/>
    </row>
    <row r="433" spans="4:15" s="15" customFormat="1" ht="12" customHeight="1">
      <c r="D433" s="119"/>
      <c r="E433" s="119"/>
      <c r="F433" s="119"/>
      <c r="J433" s="25"/>
      <c r="O433" s="126"/>
    </row>
    <row r="434" spans="4:15" s="15" customFormat="1" ht="12" customHeight="1">
      <c r="D434" s="119"/>
      <c r="E434" s="119"/>
      <c r="F434" s="119"/>
      <c r="J434" s="25"/>
      <c r="O434" s="126"/>
    </row>
    <row r="435" spans="4:15" s="15" customFormat="1" ht="12" customHeight="1">
      <c r="D435" s="119"/>
      <c r="E435" s="119"/>
      <c r="F435" s="119"/>
      <c r="J435" s="25"/>
      <c r="O435" s="126"/>
    </row>
    <row r="436" spans="4:15" s="15" customFormat="1" ht="12" customHeight="1">
      <c r="D436" s="119"/>
      <c r="E436" s="119"/>
      <c r="F436" s="119"/>
      <c r="J436" s="25"/>
      <c r="O436" s="126"/>
    </row>
    <row r="437" spans="4:15" s="15" customFormat="1" ht="12" customHeight="1">
      <c r="D437" s="119"/>
      <c r="E437" s="119"/>
      <c r="F437" s="119"/>
      <c r="J437" s="25"/>
      <c r="O437" s="126"/>
    </row>
    <row r="438" spans="4:15" s="15" customFormat="1" ht="12" customHeight="1">
      <c r="D438" s="119"/>
      <c r="E438" s="119"/>
      <c r="F438" s="119"/>
      <c r="J438" s="25"/>
      <c r="O438" s="126"/>
    </row>
    <row r="439" spans="4:15" s="15" customFormat="1" ht="12" customHeight="1">
      <c r="D439" s="119"/>
      <c r="E439" s="119"/>
      <c r="F439" s="119"/>
      <c r="J439" s="25"/>
      <c r="O439" s="126"/>
    </row>
    <row r="440" spans="4:15" s="15" customFormat="1" ht="12" customHeight="1">
      <c r="D440" s="119"/>
      <c r="E440" s="119"/>
      <c r="F440" s="119"/>
      <c r="J440" s="25"/>
      <c r="O440" s="126"/>
    </row>
    <row r="441" spans="4:15" s="15" customFormat="1" ht="12" customHeight="1">
      <c r="D441" s="119"/>
      <c r="E441" s="119"/>
      <c r="F441" s="119"/>
      <c r="J441" s="25"/>
      <c r="O441" s="126"/>
    </row>
    <row r="442" spans="4:15" s="15" customFormat="1" ht="12" customHeight="1">
      <c r="D442" s="119"/>
      <c r="E442" s="119"/>
      <c r="F442" s="119"/>
      <c r="J442" s="25"/>
      <c r="O442" s="126"/>
    </row>
    <row r="443" spans="4:15" s="15" customFormat="1" ht="12" customHeight="1">
      <c r="D443" s="119"/>
      <c r="E443" s="119"/>
      <c r="F443" s="119"/>
      <c r="J443" s="25"/>
      <c r="O443" s="126"/>
    </row>
    <row r="444" spans="4:15" s="15" customFormat="1" ht="12" customHeight="1">
      <c r="D444" s="119"/>
      <c r="E444" s="119"/>
      <c r="F444" s="119"/>
      <c r="J444" s="25"/>
      <c r="O444" s="126"/>
    </row>
    <row r="445" spans="4:15" s="15" customFormat="1" ht="12" customHeight="1">
      <c r="D445" s="119"/>
      <c r="E445" s="119"/>
      <c r="F445" s="119"/>
      <c r="J445" s="25"/>
      <c r="O445" s="126"/>
    </row>
    <row r="446" spans="4:15" s="15" customFormat="1" ht="12" customHeight="1">
      <c r="D446" s="119"/>
      <c r="E446" s="119"/>
      <c r="F446" s="119"/>
      <c r="J446" s="25"/>
      <c r="O446" s="126"/>
    </row>
    <row r="447" spans="4:15" s="15" customFormat="1" ht="12" customHeight="1">
      <c r="D447" s="119"/>
      <c r="E447" s="119"/>
      <c r="F447" s="119"/>
      <c r="J447" s="25"/>
      <c r="O447" s="126"/>
    </row>
    <row r="448" spans="4:15" s="15" customFormat="1" ht="12" customHeight="1">
      <c r="D448" s="119"/>
      <c r="E448" s="119"/>
      <c r="F448" s="119"/>
      <c r="J448" s="25"/>
      <c r="O448" s="126"/>
    </row>
    <row r="449" spans="4:15" s="15" customFormat="1" ht="12" customHeight="1">
      <c r="D449" s="119"/>
      <c r="E449" s="119"/>
      <c r="F449" s="119"/>
      <c r="J449" s="25"/>
      <c r="O449" s="126"/>
    </row>
    <row r="450" spans="4:15" s="15" customFormat="1" ht="12" customHeight="1">
      <c r="D450" s="119"/>
      <c r="E450" s="119"/>
      <c r="F450" s="119"/>
      <c r="J450" s="25"/>
      <c r="O450" s="126"/>
    </row>
    <row r="451" spans="4:15" s="15" customFormat="1" ht="12" customHeight="1">
      <c r="D451" s="119"/>
      <c r="E451" s="119"/>
      <c r="F451" s="119"/>
      <c r="J451" s="25"/>
      <c r="O451" s="126"/>
    </row>
    <row r="452" spans="4:15" s="15" customFormat="1" ht="12" customHeight="1">
      <c r="D452" s="119"/>
      <c r="E452" s="119"/>
      <c r="F452" s="119"/>
      <c r="J452" s="25"/>
      <c r="O452" s="126"/>
    </row>
    <row r="453" spans="4:15" s="15" customFormat="1" ht="12" customHeight="1">
      <c r="D453" s="119"/>
      <c r="E453" s="119"/>
      <c r="F453" s="119"/>
      <c r="J453" s="25"/>
      <c r="O453" s="126"/>
    </row>
    <row r="454" spans="4:15" s="15" customFormat="1" ht="12" customHeight="1">
      <c r="D454" s="119"/>
      <c r="E454" s="119"/>
      <c r="F454" s="119"/>
      <c r="J454" s="25"/>
      <c r="O454" s="126"/>
    </row>
    <row r="455" spans="4:15" s="15" customFormat="1" ht="12" customHeight="1">
      <c r="D455" s="119"/>
      <c r="E455" s="119"/>
      <c r="F455" s="119"/>
      <c r="J455" s="25"/>
      <c r="O455" s="126"/>
    </row>
    <row r="456" spans="4:15" s="15" customFormat="1" ht="12" customHeight="1">
      <c r="D456" s="119"/>
      <c r="E456" s="119"/>
      <c r="F456" s="119"/>
      <c r="J456" s="25"/>
      <c r="O456" s="126"/>
    </row>
    <row r="457" spans="4:15" s="15" customFormat="1" ht="12" customHeight="1">
      <c r="D457" s="119"/>
      <c r="E457" s="119"/>
      <c r="F457" s="119"/>
      <c r="J457" s="25"/>
      <c r="O457" s="126"/>
    </row>
    <row r="458" spans="4:15" s="15" customFormat="1" ht="12" customHeight="1">
      <c r="D458" s="119"/>
      <c r="E458" s="119"/>
      <c r="F458" s="119"/>
      <c r="J458" s="25"/>
      <c r="O458" s="126"/>
    </row>
    <row r="459" spans="4:15" s="15" customFormat="1" ht="12" customHeight="1">
      <c r="D459" s="119"/>
      <c r="E459" s="119"/>
      <c r="F459" s="119"/>
      <c r="J459" s="25"/>
      <c r="O459" s="126"/>
    </row>
    <row r="460" spans="4:15" s="15" customFormat="1" ht="12" customHeight="1">
      <c r="D460" s="119"/>
      <c r="E460" s="119"/>
      <c r="F460" s="119"/>
      <c r="J460" s="25"/>
      <c r="O460" s="126"/>
    </row>
    <row r="461" spans="4:15" s="15" customFormat="1" ht="12" customHeight="1">
      <c r="D461" s="119"/>
      <c r="E461" s="119"/>
      <c r="F461" s="119"/>
      <c r="J461" s="25"/>
      <c r="O461" s="126"/>
    </row>
    <row r="462" spans="4:15" s="15" customFormat="1" ht="12" customHeight="1">
      <c r="D462" s="119"/>
      <c r="E462" s="119"/>
      <c r="F462" s="119"/>
      <c r="J462" s="25"/>
      <c r="O462" s="126"/>
    </row>
    <row r="463" spans="4:15" s="15" customFormat="1" ht="12" customHeight="1">
      <c r="D463" s="119"/>
      <c r="E463" s="119"/>
      <c r="F463" s="119"/>
      <c r="J463" s="25"/>
      <c r="O463" s="126"/>
    </row>
    <row r="464" spans="4:15" s="15" customFormat="1" ht="12" customHeight="1">
      <c r="D464" s="119"/>
      <c r="E464" s="119"/>
      <c r="F464" s="119"/>
      <c r="J464" s="25"/>
      <c r="O464" s="126"/>
    </row>
    <row r="465" spans="4:15" s="15" customFormat="1" ht="12" customHeight="1">
      <c r="D465" s="119"/>
      <c r="E465" s="119"/>
      <c r="F465" s="119"/>
      <c r="J465" s="25"/>
      <c r="O465" s="126"/>
    </row>
    <row r="466" spans="4:15" s="15" customFormat="1" ht="12" customHeight="1">
      <c r="D466" s="119"/>
      <c r="E466" s="119"/>
      <c r="F466" s="119"/>
      <c r="J466" s="25"/>
      <c r="O466" s="126"/>
    </row>
    <row r="467" spans="4:15" s="15" customFormat="1" ht="12" customHeight="1">
      <c r="D467" s="119"/>
      <c r="E467" s="119"/>
      <c r="F467" s="119"/>
      <c r="J467" s="25"/>
      <c r="O467" s="126"/>
    </row>
    <row r="468" spans="4:15" s="15" customFormat="1" ht="12" customHeight="1">
      <c r="D468" s="119"/>
      <c r="E468" s="119"/>
      <c r="F468" s="119"/>
      <c r="J468" s="25"/>
      <c r="O468" s="126"/>
    </row>
    <row r="469" spans="4:15" s="15" customFormat="1" ht="12" customHeight="1">
      <c r="D469" s="119"/>
      <c r="E469" s="119"/>
      <c r="F469" s="119"/>
      <c r="J469" s="25"/>
      <c r="O469" s="126"/>
    </row>
    <row r="470" spans="4:15" s="15" customFormat="1" ht="12" customHeight="1">
      <c r="D470" s="119"/>
      <c r="E470" s="119"/>
      <c r="F470" s="119"/>
      <c r="J470" s="25"/>
      <c r="O470" s="126"/>
    </row>
    <row r="471" spans="4:15" s="15" customFormat="1" ht="12" customHeight="1">
      <c r="D471" s="119"/>
      <c r="E471" s="119"/>
      <c r="F471" s="119"/>
      <c r="J471" s="25"/>
      <c r="O471" s="126"/>
    </row>
    <row r="472" spans="4:15" s="15" customFormat="1" ht="12" customHeight="1">
      <c r="D472" s="119"/>
      <c r="E472" s="119"/>
      <c r="F472" s="119"/>
      <c r="J472" s="25"/>
      <c r="O472" s="126"/>
    </row>
    <row r="473" spans="4:15" s="15" customFormat="1" ht="12" customHeight="1">
      <c r="D473" s="119"/>
      <c r="E473" s="119"/>
      <c r="F473" s="119"/>
      <c r="J473" s="25"/>
      <c r="O473" s="126"/>
    </row>
    <row r="474" spans="4:15" s="15" customFormat="1" ht="12" customHeight="1">
      <c r="D474" s="119"/>
      <c r="E474" s="119"/>
      <c r="F474" s="119"/>
      <c r="J474" s="25"/>
      <c r="O474" s="126"/>
    </row>
    <row r="475" spans="4:15" s="15" customFormat="1" ht="12" customHeight="1">
      <c r="D475" s="119"/>
      <c r="E475" s="119"/>
      <c r="F475" s="119"/>
      <c r="J475" s="25"/>
      <c r="O475" s="126"/>
    </row>
    <row r="476" spans="4:15" s="15" customFormat="1" ht="12" customHeight="1">
      <c r="D476" s="119"/>
      <c r="E476" s="119"/>
      <c r="F476" s="119"/>
      <c r="J476" s="25"/>
      <c r="O476" s="126"/>
    </row>
    <row r="477" spans="4:15" s="15" customFormat="1" ht="12" customHeight="1">
      <c r="D477" s="119"/>
      <c r="E477" s="119"/>
      <c r="F477" s="119"/>
      <c r="J477" s="25"/>
      <c r="O477" s="126"/>
    </row>
    <row r="478" spans="4:15" s="15" customFormat="1" ht="12" customHeight="1">
      <c r="D478" s="119"/>
      <c r="E478" s="119"/>
      <c r="F478" s="119"/>
      <c r="J478" s="25"/>
      <c r="O478" s="126"/>
    </row>
    <row r="479" spans="4:15" s="15" customFormat="1" ht="12" customHeight="1">
      <c r="D479" s="119"/>
      <c r="E479" s="119"/>
      <c r="F479" s="119"/>
      <c r="J479" s="25"/>
      <c r="O479" s="126"/>
    </row>
    <row r="480" spans="4:15" s="15" customFormat="1" ht="12" customHeight="1">
      <c r="D480" s="119"/>
      <c r="E480" s="119"/>
      <c r="F480" s="119"/>
      <c r="J480" s="25"/>
      <c r="O480" s="126"/>
    </row>
    <row r="481" spans="4:15" s="15" customFormat="1" ht="12" customHeight="1">
      <c r="D481" s="119"/>
      <c r="E481" s="119"/>
      <c r="F481" s="119"/>
      <c r="J481" s="25"/>
      <c r="O481" s="126"/>
    </row>
    <row r="482" spans="4:15" s="15" customFormat="1" ht="12" customHeight="1">
      <c r="D482" s="119"/>
      <c r="E482" s="119"/>
      <c r="F482" s="119"/>
      <c r="J482" s="25"/>
      <c r="O482" s="126"/>
    </row>
    <row r="483" spans="4:15" s="15" customFormat="1" ht="12" customHeight="1">
      <c r="D483" s="119"/>
      <c r="E483" s="119"/>
      <c r="F483" s="119"/>
      <c r="J483" s="25"/>
      <c r="O483" s="126"/>
    </row>
    <row r="484" spans="4:15" s="15" customFormat="1" ht="12" customHeight="1">
      <c r="D484" s="119"/>
      <c r="E484" s="119"/>
      <c r="F484" s="119"/>
      <c r="J484" s="25"/>
      <c r="O484" s="126"/>
    </row>
    <row r="485" spans="4:15" s="15" customFormat="1" ht="12" customHeight="1">
      <c r="D485" s="119"/>
      <c r="E485" s="119"/>
      <c r="F485" s="119"/>
      <c r="J485" s="25"/>
      <c r="O485" s="126"/>
    </row>
    <row r="486" spans="4:15" s="15" customFormat="1" ht="12" customHeight="1">
      <c r="D486" s="119"/>
      <c r="E486" s="119"/>
      <c r="F486" s="119"/>
      <c r="J486" s="25"/>
      <c r="O486" s="126"/>
    </row>
    <row r="487" spans="4:15" s="15" customFormat="1" ht="12" customHeight="1">
      <c r="D487" s="119"/>
      <c r="E487" s="119"/>
      <c r="F487" s="119"/>
      <c r="J487" s="25"/>
      <c r="O487" s="126"/>
    </row>
    <row r="488" spans="4:15" s="15" customFormat="1" ht="12" customHeight="1">
      <c r="D488" s="119"/>
      <c r="E488" s="119"/>
      <c r="F488" s="119"/>
      <c r="J488" s="25"/>
      <c r="O488" s="126"/>
    </row>
    <row r="489" spans="4:15" s="15" customFormat="1" ht="12" customHeight="1">
      <c r="D489" s="119"/>
      <c r="E489" s="119"/>
      <c r="F489" s="119"/>
      <c r="J489" s="25"/>
      <c r="O489" s="126"/>
    </row>
    <row r="490" spans="4:15" s="15" customFormat="1" ht="12" customHeight="1">
      <c r="D490" s="119"/>
      <c r="E490" s="119"/>
      <c r="F490" s="119"/>
      <c r="J490" s="25"/>
      <c r="O490" s="126"/>
    </row>
    <row r="491" spans="4:15" s="15" customFormat="1" ht="12" customHeight="1">
      <c r="D491" s="119"/>
      <c r="E491" s="119"/>
      <c r="F491" s="119"/>
      <c r="J491" s="25"/>
      <c r="O491" s="126"/>
    </row>
    <row r="492" spans="4:15" s="15" customFormat="1" ht="12" customHeight="1">
      <c r="D492" s="119"/>
      <c r="E492" s="119"/>
      <c r="F492" s="119"/>
      <c r="J492" s="25"/>
      <c r="O492" s="126"/>
    </row>
    <row r="493" spans="4:15" s="15" customFormat="1" ht="12" customHeight="1">
      <c r="D493" s="119"/>
      <c r="E493" s="119"/>
      <c r="F493" s="119"/>
      <c r="J493" s="25"/>
      <c r="O493" s="126"/>
    </row>
    <row r="494" spans="4:15" s="15" customFormat="1" ht="12" customHeight="1">
      <c r="D494" s="119"/>
      <c r="E494" s="119"/>
      <c r="F494" s="119"/>
      <c r="J494" s="25"/>
      <c r="O494" s="126"/>
    </row>
    <row r="495" spans="4:15" s="15" customFormat="1" ht="12" customHeight="1">
      <c r="D495" s="119"/>
      <c r="E495" s="119"/>
      <c r="F495" s="119"/>
      <c r="J495" s="25"/>
      <c r="O495" s="126"/>
    </row>
    <row r="496" spans="4:15" s="15" customFormat="1" ht="12" customHeight="1">
      <c r="D496" s="119"/>
      <c r="E496" s="119"/>
      <c r="F496" s="119"/>
      <c r="J496" s="25"/>
      <c r="O496" s="126"/>
    </row>
    <row r="497" spans="4:15" s="15" customFormat="1" ht="12" customHeight="1">
      <c r="D497" s="119"/>
      <c r="E497" s="119"/>
      <c r="F497" s="119"/>
      <c r="J497" s="25"/>
      <c r="O497" s="126"/>
    </row>
    <row r="498" spans="4:15" s="15" customFormat="1" ht="12" customHeight="1">
      <c r="D498" s="119"/>
      <c r="E498" s="119"/>
      <c r="F498" s="119"/>
      <c r="J498" s="25"/>
      <c r="O498" s="126"/>
    </row>
    <row r="499" spans="4:15" s="15" customFormat="1" ht="12" customHeight="1">
      <c r="D499" s="119"/>
      <c r="E499" s="119"/>
      <c r="F499" s="119"/>
      <c r="J499" s="25"/>
      <c r="O499" s="126"/>
    </row>
    <row r="500" spans="4:15" s="15" customFormat="1" ht="12" customHeight="1">
      <c r="D500" s="119"/>
      <c r="E500" s="119"/>
      <c r="F500" s="119"/>
      <c r="J500" s="25"/>
      <c r="O500" s="126"/>
    </row>
    <row r="501" spans="4:15" s="15" customFormat="1" ht="12" customHeight="1">
      <c r="D501" s="119"/>
      <c r="E501" s="119"/>
      <c r="F501" s="119"/>
      <c r="J501" s="25"/>
      <c r="O501" s="126"/>
    </row>
    <row r="502" spans="4:15" s="15" customFormat="1" ht="12" customHeight="1">
      <c r="D502" s="119"/>
      <c r="E502" s="119"/>
      <c r="F502" s="119"/>
      <c r="J502" s="25"/>
      <c r="O502" s="126"/>
    </row>
    <row r="503" spans="4:15" s="15" customFormat="1" ht="12" customHeight="1">
      <c r="D503" s="119"/>
      <c r="E503" s="119"/>
      <c r="F503" s="119"/>
      <c r="J503" s="25"/>
      <c r="O503" s="126"/>
    </row>
    <row r="504" spans="4:15" s="15" customFormat="1" ht="12" customHeight="1">
      <c r="D504" s="119"/>
      <c r="E504" s="119"/>
      <c r="F504" s="119"/>
      <c r="J504" s="25"/>
      <c r="O504" s="126"/>
    </row>
    <row r="505" spans="4:15" s="15" customFormat="1" ht="12" customHeight="1">
      <c r="D505" s="119"/>
      <c r="E505" s="119"/>
      <c r="F505" s="119"/>
      <c r="J505" s="25"/>
      <c r="O505" s="126"/>
    </row>
    <row r="506" spans="4:15" s="15" customFormat="1" ht="12" customHeight="1">
      <c r="D506" s="119"/>
      <c r="E506" s="119"/>
      <c r="F506" s="119"/>
      <c r="J506" s="25"/>
      <c r="O506" s="126"/>
    </row>
    <row r="507" spans="4:15" s="15" customFormat="1" ht="12" customHeight="1">
      <c r="D507" s="119"/>
      <c r="E507" s="119"/>
      <c r="F507" s="119"/>
      <c r="J507" s="25"/>
      <c r="O507" s="126"/>
    </row>
    <row r="508" spans="4:15" s="15" customFormat="1" ht="12" customHeight="1">
      <c r="D508" s="119"/>
      <c r="E508" s="119"/>
      <c r="F508" s="119"/>
      <c r="J508" s="25"/>
      <c r="O508" s="126"/>
    </row>
    <row r="509" spans="4:15" s="15" customFormat="1" ht="12" customHeight="1">
      <c r="D509" s="119"/>
      <c r="E509" s="119"/>
      <c r="F509" s="119"/>
      <c r="J509" s="25"/>
      <c r="O509" s="126"/>
    </row>
    <row r="510" spans="4:15" s="15" customFormat="1" ht="12" customHeight="1">
      <c r="D510" s="119"/>
      <c r="E510" s="119"/>
      <c r="F510" s="119"/>
      <c r="J510" s="25"/>
      <c r="O510" s="126"/>
    </row>
    <row r="511" spans="4:15" s="15" customFormat="1" ht="12" customHeight="1">
      <c r="D511" s="119"/>
      <c r="E511" s="119"/>
      <c r="F511" s="119"/>
      <c r="J511" s="25"/>
      <c r="O511" s="126"/>
    </row>
    <row r="512" spans="4:15" s="15" customFormat="1" ht="12" customHeight="1">
      <c r="D512" s="119"/>
      <c r="E512" s="119"/>
      <c r="F512" s="119"/>
      <c r="J512" s="25"/>
      <c r="O512" s="126"/>
    </row>
    <row r="513" spans="4:15" s="15" customFormat="1" ht="12" customHeight="1">
      <c r="D513" s="119"/>
      <c r="E513" s="119"/>
      <c r="F513" s="119"/>
      <c r="J513" s="25"/>
      <c r="O513" s="126"/>
    </row>
    <row r="514" spans="4:15" s="15" customFormat="1" ht="12" customHeight="1">
      <c r="D514" s="119"/>
      <c r="E514" s="119"/>
      <c r="F514" s="119"/>
      <c r="J514" s="25"/>
      <c r="O514" s="126"/>
    </row>
    <row r="515" spans="4:15" s="15" customFormat="1" ht="12" customHeight="1">
      <c r="D515" s="119"/>
      <c r="E515" s="119"/>
      <c r="F515" s="119"/>
      <c r="J515" s="25"/>
      <c r="O515" s="126"/>
    </row>
    <row r="516" spans="4:15" s="15" customFormat="1" ht="12" customHeight="1">
      <c r="D516" s="119"/>
      <c r="E516" s="119"/>
      <c r="F516" s="119"/>
      <c r="J516" s="25"/>
      <c r="O516" s="126"/>
    </row>
    <row r="517" spans="4:15" s="15" customFormat="1" ht="12" customHeight="1">
      <c r="D517" s="119"/>
      <c r="E517" s="119"/>
      <c r="F517" s="119"/>
      <c r="J517" s="25"/>
      <c r="O517" s="126"/>
    </row>
    <row r="518" spans="4:15" s="15" customFormat="1" ht="12" customHeight="1">
      <c r="D518" s="119"/>
      <c r="E518" s="119"/>
      <c r="F518" s="119"/>
      <c r="J518" s="25"/>
      <c r="O518" s="126"/>
    </row>
    <row r="519" spans="4:15" s="15" customFormat="1" ht="12" customHeight="1">
      <c r="D519" s="119"/>
      <c r="E519" s="119"/>
      <c r="F519" s="119"/>
      <c r="J519" s="25"/>
      <c r="O519" s="126"/>
    </row>
    <row r="520" spans="4:15" s="15" customFormat="1" ht="12" customHeight="1">
      <c r="D520" s="119"/>
      <c r="E520" s="119"/>
      <c r="F520" s="119"/>
      <c r="J520" s="25"/>
      <c r="O520" s="126"/>
    </row>
    <row r="521" spans="4:15" s="15" customFormat="1" ht="12" customHeight="1">
      <c r="D521" s="119"/>
      <c r="E521" s="119"/>
      <c r="F521" s="119"/>
      <c r="J521" s="25"/>
      <c r="O521" s="126"/>
    </row>
    <row r="522" spans="4:15" s="15" customFormat="1" ht="12" customHeight="1">
      <c r="D522" s="119"/>
      <c r="E522" s="119"/>
      <c r="F522" s="119"/>
      <c r="J522" s="25"/>
      <c r="O522" s="126"/>
    </row>
    <row r="523" spans="4:15" s="15" customFormat="1" ht="12" customHeight="1">
      <c r="D523" s="119"/>
      <c r="E523" s="119"/>
      <c r="F523" s="119"/>
      <c r="J523" s="25"/>
      <c r="O523" s="126"/>
    </row>
    <row r="524" spans="4:15" s="15" customFormat="1" ht="12" customHeight="1">
      <c r="D524" s="119"/>
      <c r="E524" s="119"/>
      <c r="F524" s="119"/>
      <c r="J524" s="25"/>
      <c r="O524" s="126"/>
    </row>
    <row r="525" spans="4:15" s="15" customFormat="1" ht="12" customHeight="1">
      <c r="D525" s="119"/>
      <c r="E525" s="119"/>
      <c r="F525" s="119"/>
      <c r="J525" s="25"/>
      <c r="O525" s="126"/>
    </row>
    <row r="526" spans="4:15" s="15" customFormat="1" ht="12" customHeight="1">
      <c r="D526" s="119"/>
      <c r="E526" s="119"/>
      <c r="F526" s="119"/>
      <c r="J526" s="25"/>
      <c r="O526" s="126"/>
    </row>
    <row r="527" spans="4:15" s="15" customFormat="1" ht="12" customHeight="1">
      <c r="D527" s="119"/>
      <c r="E527" s="119"/>
      <c r="F527" s="119"/>
      <c r="J527" s="25"/>
      <c r="O527" s="126"/>
    </row>
    <row r="528" spans="4:15" s="15" customFormat="1" ht="12" customHeight="1">
      <c r="D528" s="119"/>
      <c r="E528" s="119"/>
      <c r="F528" s="119"/>
      <c r="J528" s="25"/>
      <c r="O528" s="126"/>
    </row>
    <row r="529" spans="4:15" s="15" customFormat="1" ht="12" customHeight="1">
      <c r="D529" s="119"/>
      <c r="E529" s="119"/>
      <c r="F529" s="119"/>
      <c r="J529" s="25"/>
      <c r="O529" s="126"/>
    </row>
    <row r="530" spans="4:15" s="15" customFormat="1" ht="12" customHeight="1">
      <c r="D530" s="119"/>
      <c r="E530" s="119"/>
      <c r="F530" s="119"/>
      <c r="J530" s="25"/>
      <c r="O530" s="126"/>
    </row>
    <row r="531" spans="4:15" s="15" customFormat="1" ht="12" customHeight="1">
      <c r="D531" s="119"/>
      <c r="E531" s="119"/>
      <c r="F531" s="119"/>
      <c r="J531" s="25"/>
      <c r="O531" s="126"/>
    </row>
    <row r="532" spans="4:15" s="15" customFormat="1" ht="12" customHeight="1">
      <c r="D532" s="119"/>
      <c r="E532" s="119"/>
      <c r="F532" s="119"/>
      <c r="J532" s="25"/>
      <c r="O532" s="126"/>
    </row>
    <row r="533" spans="4:15" s="15" customFormat="1" ht="12" customHeight="1">
      <c r="D533" s="119"/>
      <c r="E533" s="119"/>
      <c r="F533" s="119"/>
      <c r="J533" s="25"/>
      <c r="O533" s="126"/>
    </row>
    <row r="534" spans="4:15" s="15" customFormat="1" ht="12" customHeight="1">
      <c r="D534" s="119"/>
      <c r="E534" s="119"/>
      <c r="F534" s="119"/>
      <c r="J534" s="25"/>
      <c r="O534" s="126"/>
    </row>
    <row r="535" spans="4:15" s="15" customFormat="1" ht="12" customHeight="1">
      <c r="D535" s="119"/>
      <c r="E535" s="119"/>
      <c r="F535" s="119"/>
      <c r="J535" s="25"/>
      <c r="O535" s="126"/>
    </row>
    <row r="536" spans="4:15" s="15" customFormat="1" ht="12" customHeight="1">
      <c r="D536" s="119"/>
      <c r="E536" s="119"/>
      <c r="F536" s="119"/>
      <c r="J536" s="25"/>
      <c r="O536" s="126"/>
    </row>
    <row r="537" spans="4:15" s="15" customFormat="1" ht="12" customHeight="1">
      <c r="D537" s="119"/>
      <c r="E537" s="119"/>
      <c r="F537" s="119"/>
      <c r="J537" s="25"/>
      <c r="O537" s="126"/>
    </row>
    <row r="538" spans="4:15" s="15" customFormat="1" ht="12" customHeight="1">
      <c r="D538" s="119"/>
      <c r="E538" s="119"/>
      <c r="F538" s="119"/>
      <c r="J538" s="25"/>
      <c r="O538" s="126"/>
    </row>
    <row r="539" spans="4:15" s="15" customFormat="1" ht="12" customHeight="1">
      <c r="D539" s="119"/>
      <c r="E539" s="119"/>
      <c r="F539" s="119"/>
      <c r="J539" s="25"/>
      <c r="O539" s="126"/>
    </row>
    <row r="540" spans="4:15" s="15" customFormat="1" ht="12" customHeight="1">
      <c r="D540" s="119"/>
      <c r="E540" s="119"/>
      <c r="F540" s="119"/>
      <c r="J540" s="25"/>
      <c r="O540" s="126"/>
    </row>
    <row r="541" spans="4:15" s="15" customFormat="1" ht="12" customHeight="1">
      <c r="D541" s="119"/>
      <c r="E541" s="119"/>
      <c r="F541" s="119"/>
      <c r="J541" s="25"/>
      <c r="O541" s="126"/>
    </row>
    <row r="542" spans="4:15" s="15" customFormat="1" ht="12" customHeight="1">
      <c r="D542" s="119"/>
      <c r="E542" s="119"/>
      <c r="F542" s="119"/>
      <c r="J542" s="25"/>
      <c r="O542" s="126"/>
    </row>
    <row r="543" spans="4:15" s="15" customFormat="1" ht="12" customHeight="1">
      <c r="D543" s="119"/>
      <c r="E543" s="119"/>
      <c r="F543" s="119"/>
      <c r="J543" s="25"/>
      <c r="O543" s="126"/>
    </row>
    <row r="544" spans="4:15" s="15" customFormat="1" ht="12" customHeight="1">
      <c r="D544" s="119"/>
      <c r="E544" s="119"/>
      <c r="F544" s="119"/>
      <c r="J544" s="25"/>
      <c r="O544" s="126"/>
    </row>
    <row r="545" spans="4:15" s="15" customFormat="1" ht="12" customHeight="1">
      <c r="D545" s="119"/>
      <c r="E545" s="119"/>
      <c r="F545" s="119"/>
      <c r="J545" s="25"/>
      <c r="O545" s="126"/>
    </row>
    <row r="546" spans="4:15" s="15" customFormat="1" ht="12" customHeight="1">
      <c r="D546" s="119"/>
      <c r="E546" s="119"/>
      <c r="F546" s="119"/>
      <c r="J546" s="25"/>
      <c r="O546" s="126"/>
    </row>
    <row r="547" spans="4:15" s="15" customFormat="1" ht="12" customHeight="1">
      <c r="D547" s="119"/>
      <c r="E547" s="119"/>
      <c r="F547" s="119"/>
      <c r="J547" s="25"/>
      <c r="O547" s="126"/>
    </row>
    <row r="548" spans="4:15" s="15" customFormat="1" ht="12" customHeight="1">
      <c r="D548" s="119"/>
      <c r="E548" s="119"/>
      <c r="F548" s="119"/>
      <c r="J548" s="25"/>
      <c r="O548" s="126"/>
    </row>
    <row r="549" spans="4:15" s="15" customFormat="1" ht="12" customHeight="1">
      <c r="D549" s="119"/>
      <c r="E549" s="119"/>
      <c r="F549" s="119"/>
      <c r="J549" s="25"/>
      <c r="O549" s="126"/>
    </row>
    <row r="550" spans="4:15" s="15" customFormat="1" ht="12" customHeight="1">
      <c r="D550" s="119"/>
      <c r="E550" s="119"/>
      <c r="F550" s="119"/>
      <c r="J550" s="25"/>
      <c r="O550" s="126"/>
    </row>
    <row r="551" spans="4:15" s="15" customFormat="1" ht="12" customHeight="1">
      <c r="D551" s="119"/>
      <c r="E551" s="119"/>
      <c r="F551" s="119"/>
      <c r="J551" s="25"/>
      <c r="O551" s="126"/>
    </row>
    <row r="552" spans="4:15" s="15" customFormat="1" ht="12" customHeight="1">
      <c r="D552" s="119"/>
      <c r="E552" s="119"/>
      <c r="F552" s="119"/>
      <c r="J552" s="25"/>
      <c r="O552" s="126"/>
    </row>
    <row r="553" spans="4:15" s="15" customFormat="1" ht="12" customHeight="1">
      <c r="D553" s="119"/>
      <c r="E553" s="119"/>
      <c r="F553" s="119"/>
      <c r="J553" s="25"/>
      <c r="O553" s="126"/>
    </row>
    <row r="554" spans="4:15" s="15" customFormat="1" ht="12" customHeight="1">
      <c r="D554" s="119"/>
      <c r="E554" s="119"/>
      <c r="F554" s="119"/>
      <c r="J554" s="25"/>
      <c r="O554" s="126"/>
    </row>
    <row r="555" spans="4:15" s="15" customFormat="1" ht="12" customHeight="1">
      <c r="D555" s="119"/>
      <c r="E555" s="119"/>
      <c r="F555" s="119"/>
      <c r="J555" s="25"/>
      <c r="O555" s="126"/>
    </row>
    <row r="556" spans="4:15" s="15" customFormat="1" ht="12" customHeight="1">
      <c r="D556" s="119"/>
      <c r="E556" s="119"/>
      <c r="F556" s="119"/>
      <c r="J556" s="25"/>
      <c r="O556" s="126"/>
    </row>
    <row r="557" spans="4:15" s="15" customFormat="1" ht="12" customHeight="1">
      <c r="D557" s="119"/>
      <c r="E557" s="119"/>
      <c r="F557" s="119"/>
      <c r="J557" s="25"/>
      <c r="O557" s="126"/>
    </row>
    <row r="558" spans="4:15" s="15" customFormat="1" ht="12" customHeight="1">
      <c r="D558" s="119"/>
      <c r="E558" s="119"/>
      <c r="F558" s="119"/>
      <c r="J558" s="25"/>
      <c r="O558" s="126"/>
    </row>
    <row r="559" spans="4:15" s="15" customFormat="1" ht="12" customHeight="1">
      <c r="D559" s="119"/>
      <c r="E559" s="119"/>
      <c r="F559" s="119"/>
      <c r="J559" s="25"/>
      <c r="O559" s="126"/>
    </row>
    <row r="560" spans="4:15" s="15" customFormat="1" ht="12" customHeight="1">
      <c r="D560" s="119"/>
      <c r="E560" s="119"/>
      <c r="F560" s="119"/>
      <c r="J560" s="25"/>
      <c r="O560" s="126"/>
    </row>
    <row r="561" spans="4:15" s="15" customFormat="1" ht="12" customHeight="1">
      <c r="D561" s="119"/>
      <c r="E561" s="119"/>
      <c r="F561" s="119"/>
      <c r="J561" s="25"/>
      <c r="O561" s="126"/>
    </row>
    <row r="562" spans="4:15" s="15" customFormat="1" ht="12" customHeight="1">
      <c r="D562" s="119"/>
      <c r="E562" s="119"/>
      <c r="F562" s="119"/>
      <c r="J562" s="25"/>
      <c r="O562" s="126"/>
    </row>
    <row r="563" spans="4:15" s="15" customFormat="1" ht="12" customHeight="1">
      <c r="D563" s="119"/>
      <c r="E563" s="119"/>
      <c r="F563" s="119"/>
      <c r="J563" s="25"/>
      <c r="O563" s="126"/>
    </row>
    <row r="564" spans="4:15" s="15" customFormat="1" ht="12" customHeight="1">
      <c r="D564" s="119"/>
      <c r="E564" s="119"/>
      <c r="F564" s="119"/>
      <c r="J564" s="25"/>
      <c r="O564" s="126"/>
    </row>
    <row r="565" spans="4:15" s="15" customFormat="1" ht="12" customHeight="1">
      <c r="D565" s="119"/>
      <c r="E565" s="119"/>
      <c r="F565" s="119"/>
      <c r="J565" s="25"/>
      <c r="O565" s="126"/>
    </row>
    <row r="566" spans="4:15" s="15" customFormat="1" ht="12" customHeight="1">
      <c r="D566" s="119"/>
      <c r="E566" s="119"/>
      <c r="F566" s="119"/>
      <c r="J566" s="25"/>
      <c r="O566" s="126"/>
    </row>
    <row r="567" spans="4:15" s="15" customFormat="1" ht="12" customHeight="1">
      <c r="D567" s="119"/>
      <c r="E567" s="119"/>
      <c r="F567" s="119"/>
      <c r="J567" s="25"/>
      <c r="O567" s="126"/>
    </row>
    <row r="568" spans="4:15" s="15" customFormat="1" ht="12" customHeight="1">
      <c r="D568" s="119"/>
      <c r="E568" s="119"/>
      <c r="F568" s="119"/>
      <c r="J568" s="25"/>
      <c r="O568" s="126"/>
    </row>
    <row r="569" spans="4:15" s="15" customFormat="1" ht="12" customHeight="1">
      <c r="D569" s="119"/>
      <c r="E569" s="119"/>
      <c r="F569" s="119"/>
      <c r="J569" s="25"/>
      <c r="O569" s="126"/>
    </row>
    <row r="570" spans="4:15" s="15" customFormat="1" ht="12" customHeight="1">
      <c r="D570" s="119"/>
      <c r="E570" s="119"/>
      <c r="F570" s="119"/>
      <c r="J570" s="25"/>
      <c r="O570" s="126"/>
    </row>
    <row r="571" spans="4:15" s="15" customFormat="1" ht="12" customHeight="1">
      <c r="D571" s="119"/>
      <c r="E571" s="119"/>
      <c r="F571" s="119"/>
      <c r="J571" s="25"/>
      <c r="O571" s="126"/>
    </row>
    <row r="572" spans="4:15" s="15" customFormat="1" ht="12" customHeight="1">
      <c r="D572" s="119"/>
      <c r="E572" s="119"/>
      <c r="F572" s="119"/>
      <c r="J572" s="25"/>
      <c r="O572" s="126"/>
    </row>
    <row r="573" spans="4:15" s="15" customFormat="1" ht="12" customHeight="1">
      <c r="D573" s="119"/>
      <c r="E573" s="119"/>
      <c r="F573" s="119"/>
      <c r="J573" s="25"/>
      <c r="O573" s="126"/>
    </row>
    <row r="574" spans="4:15" s="15" customFormat="1" ht="12" customHeight="1">
      <c r="D574" s="119"/>
      <c r="E574" s="119"/>
      <c r="F574" s="119"/>
      <c r="J574" s="25"/>
      <c r="O574" s="126"/>
    </row>
    <row r="575" spans="4:15" s="15" customFormat="1" ht="12" customHeight="1">
      <c r="D575" s="119"/>
      <c r="E575" s="119"/>
      <c r="F575" s="119"/>
      <c r="J575" s="25"/>
      <c r="O575" s="126"/>
    </row>
    <row r="576" spans="4:15" s="15" customFormat="1" ht="12" customHeight="1">
      <c r="D576" s="119"/>
      <c r="E576" s="119"/>
      <c r="F576" s="119"/>
      <c r="J576" s="25"/>
      <c r="O576" s="126"/>
    </row>
    <row r="577" spans="4:15" s="15" customFormat="1" ht="12" customHeight="1">
      <c r="D577" s="119"/>
      <c r="E577" s="119"/>
      <c r="F577" s="119"/>
      <c r="J577" s="25"/>
      <c r="O577" s="126"/>
    </row>
    <row r="578" spans="4:15" s="15" customFormat="1" ht="12" customHeight="1">
      <c r="D578" s="119"/>
      <c r="E578" s="119"/>
      <c r="F578" s="119"/>
      <c r="J578" s="25"/>
      <c r="O578" s="126"/>
    </row>
    <row r="579" spans="4:15" s="15" customFormat="1" ht="12" customHeight="1">
      <c r="D579" s="119"/>
      <c r="E579" s="119"/>
      <c r="F579" s="119"/>
      <c r="J579" s="25"/>
      <c r="O579" s="126"/>
    </row>
    <row r="580" spans="4:15" s="15" customFormat="1" ht="12" customHeight="1">
      <c r="D580" s="119"/>
      <c r="E580" s="119"/>
      <c r="F580" s="119"/>
      <c r="J580" s="25"/>
      <c r="O580" s="126"/>
    </row>
    <row r="581" spans="4:15" s="15" customFormat="1" ht="12" customHeight="1">
      <c r="D581" s="119"/>
      <c r="E581" s="119"/>
      <c r="F581" s="119"/>
      <c r="J581" s="25"/>
      <c r="O581" s="126"/>
    </row>
    <row r="582" spans="4:15" s="15" customFormat="1" ht="12" customHeight="1">
      <c r="D582" s="119"/>
      <c r="E582" s="119"/>
      <c r="F582" s="119"/>
      <c r="J582" s="25"/>
      <c r="O582" s="126"/>
    </row>
    <row r="583" spans="4:15" s="15" customFormat="1" ht="12" customHeight="1">
      <c r="D583" s="119"/>
      <c r="E583" s="119"/>
      <c r="F583" s="119"/>
      <c r="J583" s="25"/>
      <c r="O583" s="126"/>
    </row>
    <row r="584" spans="4:15" s="15" customFormat="1" ht="12" customHeight="1">
      <c r="D584" s="119"/>
      <c r="E584" s="119"/>
      <c r="F584" s="119"/>
      <c r="J584" s="25"/>
      <c r="O584" s="126"/>
    </row>
    <row r="585" spans="4:15" s="15" customFormat="1" ht="12" customHeight="1">
      <c r="D585" s="119"/>
      <c r="E585" s="119"/>
      <c r="F585" s="119"/>
      <c r="J585" s="25"/>
      <c r="O585" s="126"/>
    </row>
    <row r="586" spans="4:15" s="15" customFormat="1" ht="12" customHeight="1">
      <c r="D586" s="119"/>
      <c r="E586" s="119"/>
      <c r="F586" s="119"/>
      <c r="J586" s="25"/>
      <c r="O586" s="126"/>
    </row>
    <row r="587" spans="4:15" s="15" customFormat="1" ht="12" customHeight="1">
      <c r="D587" s="119"/>
      <c r="E587" s="119"/>
      <c r="F587" s="119"/>
      <c r="J587" s="25"/>
      <c r="O587" s="126"/>
    </row>
    <row r="588" spans="4:15" s="15" customFormat="1" ht="12" customHeight="1">
      <c r="D588" s="119"/>
      <c r="E588" s="119"/>
      <c r="F588" s="119"/>
      <c r="J588" s="25"/>
      <c r="O588" s="126"/>
    </row>
    <row r="589" spans="4:15" s="15" customFormat="1" ht="12" customHeight="1">
      <c r="D589" s="119"/>
      <c r="E589" s="119"/>
      <c r="F589" s="119"/>
      <c r="J589" s="25"/>
      <c r="O589" s="126"/>
    </row>
    <row r="590" spans="4:15" s="15" customFormat="1" ht="12" customHeight="1">
      <c r="D590" s="119"/>
      <c r="E590" s="119"/>
      <c r="F590" s="119"/>
      <c r="J590" s="25"/>
      <c r="O590" s="126"/>
    </row>
    <row r="591" spans="4:15" s="15" customFormat="1" ht="12" customHeight="1">
      <c r="D591" s="119"/>
      <c r="E591" s="119"/>
      <c r="F591" s="119"/>
      <c r="J591" s="25"/>
      <c r="O591" s="126"/>
    </row>
    <row r="592" spans="4:15" s="15" customFormat="1" ht="12" customHeight="1">
      <c r="D592" s="119"/>
      <c r="E592" s="119"/>
      <c r="F592" s="119"/>
      <c r="J592" s="25"/>
      <c r="O592" s="126"/>
    </row>
    <row r="593" spans="4:15" s="15" customFormat="1" ht="12" customHeight="1">
      <c r="D593" s="119"/>
      <c r="E593" s="119"/>
      <c r="F593" s="119"/>
      <c r="J593" s="25"/>
      <c r="O593" s="126"/>
    </row>
    <row r="594" spans="4:15" s="15" customFormat="1" ht="12" customHeight="1">
      <c r="D594" s="119"/>
      <c r="E594" s="119"/>
      <c r="F594" s="119"/>
      <c r="J594" s="25"/>
      <c r="O594" s="126"/>
    </row>
    <row r="595" spans="4:15" s="15" customFormat="1" ht="12" customHeight="1">
      <c r="D595" s="119"/>
      <c r="E595" s="119"/>
      <c r="F595" s="119"/>
      <c r="J595" s="25"/>
      <c r="O595" s="126"/>
    </row>
    <row r="596" spans="4:15" s="15" customFormat="1" ht="12" customHeight="1">
      <c r="D596" s="119"/>
      <c r="E596" s="119"/>
      <c r="F596" s="119"/>
      <c r="J596" s="25"/>
      <c r="O596" s="126"/>
    </row>
    <row r="597" spans="4:15" s="15" customFormat="1" ht="12" customHeight="1">
      <c r="D597" s="119"/>
      <c r="E597" s="119"/>
      <c r="F597" s="119"/>
      <c r="J597" s="25"/>
      <c r="O597" s="126"/>
    </row>
    <row r="598" spans="4:15" s="15" customFormat="1" ht="12" customHeight="1">
      <c r="D598" s="119"/>
      <c r="E598" s="119"/>
      <c r="F598" s="119"/>
      <c r="J598" s="25"/>
      <c r="O598" s="126"/>
    </row>
    <row r="599" spans="4:15" s="15" customFormat="1" ht="12" customHeight="1">
      <c r="D599" s="119"/>
      <c r="E599" s="119"/>
      <c r="F599" s="119"/>
      <c r="J599" s="25"/>
      <c r="O599" s="126"/>
    </row>
    <row r="600" spans="4:15" s="15" customFormat="1" ht="12" customHeight="1">
      <c r="D600" s="119"/>
      <c r="E600" s="119"/>
      <c r="F600" s="119"/>
      <c r="J600" s="25"/>
      <c r="O600" s="126"/>
    </row>
    <row r="601" spans="4:15" s="15" customFormat="1" ht="12" customHeight="1">
      <c r="D601" s="119"/>
      <c r="E601" s="119"/>
      <c r="F601" s="119"/>
      <c r="J601" s="25"/>
      <c r="O601" s="126"/>
    </row>
    <row r="602" spans="4:15" s="15" customFormat="1" ht="12" customHeight="1">
      <c r="D602" s="119"/>
      <c r="E602" s="119"/>
      <c r="F602" s="119"/>
      <c r="J602" s="25"/>
      <c r="O602" s="126"/>
    </row>
    <row r="603" spans="4:15" s="15" customFormat="1" ht="12" customHeight="1">
      <c r="D603" s="119"/>
      <c r="E603" s="119"/>
      <c r="F603" s="119"/>
      <c r="J603" s="25"/>
      <c r="O603" s="126"/>
    </row>
    <row r="604" spans="4:15" s="15" customFormat="1" ht="12" customHeight="1">
      <c r="D604" s="119"/>
      <c r="E604" s="119"/>
      <c r="F604" s="119"/>
      <c r="J604" s="25"/>
      <c r="O604" s="126"/>
    </row>
    <row r="605" spans="4:15" s="15" customFormat="1" ht="12" customHeight="1">
      <c r="D605" s="119"/>
      <c r="E605" s="119"/>
      <c r="F605" s="119"/>
      <c r="J605" s="25"/>
      <c r="O605" s="126"/>
    </row>
    <row r="606" spans="4:15" s="15" customFormat="1" ht="12" customHeight="1">
      <c r="D606" s="119"/>
      <c r="E606" s="119"/>
      <c r="F606" s="119"/>
      <c r="J606" s="25"/>
      <c r="O606" s="126"/>
    </row>
    <row r="607" spans="4:15" s="15" customFormat="1" ht="12" customHeight="1">
      <c r="D607" s="119"/>
      <c r="E607" s="119"/>
      <c r="F607" s="119"/>
      <c r="J607" s="25"/>
      <c r="O607" s="126"/>
    </row>
    <row r="608" spans="4:15" s="15" customFormat="1" ht="12" customHeight="1">
      <c r="D608" s="119"/>
      <c r="E608" s="119"/>
      <c r="F608" s="119"/>
      <c r="J608" s="25"/>
      <c r="O608" s="126"/>
    </row>
    <row r="609" spans="4:15" s="15" customFormat="1" ht="12" customHeight="1">
      <c r="D609" s="119"/>
      <c r="E609" s="119"/>
      <c r="F609" s="119"/>
      <c r="J609" s="25"/>
      <c r="O609" s="126"/>
    </row>
    <row r="610" spans="4:15" s="15" customFormat="1" ht="12" customHeight="1">
      <c r="D610" s="119"/>
      <c r="E610" s="119"/>
      <c r="F610" s="119"/>
      <c r="J610" s="25"/>
      <c r="O610" s="126"/>
    </row>
    <row r="611" spans="4:15" s="15" customFormat="1" ht="12" customHeight="1">
      <c r="D611" s="119"/>
      <c r="E611" s="119"/>
      <c r="F611" s="119"/>
      <c r="J611" s="25"/>
      <c r="O611" s="126"/>
    </row>
    <row r="612" spans="4:15" s="15" customFormat="1" ht="12" customHeight="1">
      <c r="D612" s="119"/>
      <c r="E612" s="119"/>
      <c r="F612" s="119"/>
      <c r="J612" s="25"/>
      <c r="O612" s="126"/>
    </row>
    <row r="613" spans="4:15" s="15" customFormat="1" ht="12" customHeight="1">
      <c r="D613" s="119"/>
      <c r="E613" s="119"/>
      <c r="F613" s="119"/>
      <c r="J613" s="25"/>
      <c r="O613" s="126"/>
    </row>
    <row r="614" spans="4:15" s="15" customFormat="1" ht="12" customHeight="1">
      <c r="D614" s="119"/>
      <c r="E614" s="119"/>
      <c r="F614" s="119"/>
      <c r="J614" s="25"/>
      <c r="O614" s="126"/>
    </row>
    <row r="615" spans="4:15" s="15" customFormat="1" ht="12" customHeight="1">
      <c r="D615" s="119"/>
      <c r="E615" s="119"/>
      <c r="F615" s="119"/>
      <c r="J615" s="25"/>
      <c r="O615" s="126"/>
    </row>
    <row r="616" spans="4:15" s="15" customFormat="1" ht="12" customHeight="1">
      <c r="D616" s="119"/>
      <c r="E616" s="119"/>
      <c r="F616" s="119"/>
      <c r="J616" s="25"/>
      <c r="O616" s="126"/>
    </row>
    <row r="617" spans="4:15" s="15" customFormat="1" ht="12" customHeight="1">
      <c r="D617" s="119"/>
      <c r="E617" s="119"/>
      <c r="F617" s="119"/>
      <c r="J617" s="25"/>
      <c r="O617" s="126"/>
    </row>
    <row r="618" spans="4:15" s="15" customFormat="1" ht="12" customHeight="1">
      <c r="D618" s="119"/>
      <c r="E618" s="119"/>
      <c r="F618" s="119"/>
      <c r="J618" s="25"/>
      <c r="O618" s="126"/>
    </row>
    <row r="619" spans="4:15" s="15" customFormat="1" ht="12" customHeight="1">
      <c r="D619" s="119"/>
      <c r="E619" s="119"/>
      <c r="F619" s="119"/>
      <c r="J619" s="25"/>
      <c r="O619" s="126"/>
    </row>
    <row r="620" spans="4:15" s="15" customFormat="1" ht="12" customHeight="1">
      <c r="D620" s="119"/>
      <c r="E620" s="119"/>
      <c r="F620" s="119"/>
      <c r="J620" s="25"/>
      <c r="O620" s="126"/>
    </row>
    <row r="621" spans="4:15" s="15" customFormat="1" ht="12" customHeight="1">
      <c r="D621" s="119"/>
      <c r="E621" s="119"/>
      <c r="F621" s="119"/>
      <c r="J621" s="25"/>
      <c r="O621" s="126"/>
    </row>
    <row r="622" spans="4:15" s="15" customFormat="1" ht="12" customHeight="1">
      <c r="D622" s="119"/>
      <c r="E622" s="119"/>
      <c r="F622" s="119"/>
      <c r="J622" s="25"/>
      <c r="O622" s="126"/>
    </row>
    <row r="623" spans="4:15" s="15" customFormat="1" ht="12" customHeight="1">
      <c r="D623" s="119"/>
      <c r="E623" s="119"/>
      <c r="F623" s="119"/>
      <c r="J623" s="25"/>
      <c r="O623" s="126"/>
    </row>
    <row r="624" spans="4:15" s="15" customFormat="1" ht="12" customHeight="1">
      <c r="D624" s="119"/>
      <c r="E624" s="119"/>
      <c r="F624" s="119"/>
      <c r="J624" s="25"/>
      <c r="O624" s="126"/>
    </row>
    <row r="625" spans="4:15" s="15" customFormat="1" ht="12" customHeight="1">
      <c r="D625" s="119"/>
      <c r="E625" s="119"/>
      <c r="F625" s="119"/>
      <c r="J625" s="25"/>
      <c r="O625" s="126"/>
    </row>
    <row r="626" spans="4:15" s="15" customFormat="1" ht="12" customHeight="1">
      <c r="D626" s="119"/>
      <c r="E626" s="119"/>
      <c r="F626" s="119"/>
      <c r="J626" s="25"/>
      <c r="O626" s="126"/>
    </row>
    <row r="627" spans="4:15" s="15" customFormat="1" ht="12" customHeight="1">
      <c r="D627" s="119"/>
      <c r="E627" s="119"/>
      <c r="F627" s="119"/>
      <c r="J627" s="25"/>
      <c r="O627" s="126"/>
    </row>
    <row r="628" spans="4:15" s="15" customFormat="1" ht="12" customHeight="1">
      <c r="D628" s="119"/>
      <c r="E628" s="119"/>
      <c r="F628" s="119"/>
      <c r="J628" s="25"/>
      <c r="O628" s="126"/>
    </row>
    <row r="629" spans="4:15" s="15" customFormat="1" ht="12" customHeight="1">
      <c r="D629" s="119"/>
      <c r="E629" s="119"/>
      <c r="F629" s="119"/>
      <c r="J629" s="25"/>
      <c r="O629" s="126"/>
    </row>
    <row r="630" spans="4:15" s="15" customFormat="1" ht="12" customHeight="1">
      <c r="D630" s="119"/>
      <c r="E630" s="119"/>
      <c r="F630" s="119"/>
      <c r="J630" s="25"/>
      <c r="O630" s="126"/>
    </row>
    <row r="631" spans="4:15" s="15" customFormat="1" ht="12" customHeight="1">
      <c r="D631" s="119"/>
      <c r="E631" s="119"/>
      <c r="F631" s="119"/>
      <c r="J631" s="25"/>
      <c r="O631" s="126"/>
    </row>
    <row r="632" spans="4:15" s="15" customFormat="1" ht="12" customHeight="1">
      <c r="D632" s="119"/>
      <c r="E632" s="119"/>
      <c r="F632" s="119"/>
      <c r="J632" s="25"/>
      <c r="O632" s="126"/>
    </row>
    <row r="633" spans="4:15" s="15" customFormat="1" ht="12" customHeight="1">
      <c r="D633" s="119"/>
      <c r="E633" s="119"/>
      <c r="F633" s="119"/>
      <c r="J633" s="25"/>
      <c r="O633" s="126"/>
    </row>
    <row r="634" spans="4:15" s="15" customFormat="1" ht="12" customHeight="1">
      <c r="D634" s="119"/>
      <c r="E634" s="119"/>
      <c r="F634" s="119"/>
      <c r="J634" s="25"/>
      <c r="O634" s="126"/>
    </row>
    <row r="635" spans="4:15" s="15" customFormat="1" ht="12" customHeight="1">
      <c r="D635" s="119"/>
      <c r="E635" s="119"/>
      <c r="F635" s="119"/>
      <c r="J635" s="25"/>
      <c r="O635" s="126"/>
    </row>
    <row r="636" spans="4:15" s="15" customFormat="1" ht="12" customHeight="1">
      <c r="D636" s="119"/>
      <c r="E636" s="119"/>
      <c r="F636" s="119"/>
      <c r="J636" s="25"/>
      <c r="O636" s="126"/>
    </row>
    <row r="637" spans="4:15" s="15" customFormat="1" ht="12" customHeight="1">
      <c r="D637" s="119"/>
      <c r="E637" s="119"/>
      <c r="F637" s="119"/>
      <c r="J637" s="25"/>
      <c r="O637" s="126"/>
    </row>
    <row r="638" spans="4:15" s="15" customFormat="1" ht="12" customHeight="1">
      <c r="D638" s="119"/>
      <c r="E638" s="119"/>
      <c r="F638" s="119"/>
      <c r="J638" s="25"/>
      <c r="O638" s="126"/>
    </row>
    <row r="639" spans="4:15" s="15" customFormat="1" ht="12" customHeight="1">
      <c r="D639" s="119"/>
      <c r="E639" s="119"/>
      <c r="F639" s="119"/>
      <c r="J639" s="25"/>
      <c r="O639" s="126"/>
    </row>
    <row r="640" spans="4:15" s="15" customFormat="1" ht="12" customHeight="1">
      <c r="D640" s="119"/>
      <c r="E640" s="119"/>
      <c r="F640" s="119"/>
      <c r="J640" s="25"/>
      <c r="O640" s="126"/>
    </row>
    <row r="641" spans="4:15" s="15" customFormat="1" ht="12" customHeight="1">
      <c r="D641" s="119"/>
      <c r="E641" s="119"/>
      <c r="F641" s="119"/>
      <c r="J641" s="25"/>
      <c r="O641" s="126"/>
    </row>
    <row r="642" spans="4:15" s="15" customFormat="1" ht="12" customHeight="1">
      <c r="D642" s="119"/>
      <c r="E642" s="119"/>
      <c r="F642" s="119"/>
      <c r="J642" s="25"/>
      <c r="O642" s="126"/>
    </row>
    <row r="643" spans="4:15" s="15" customFormat="1" ht="12" customHeight="1">
      <c r="D643" s="119"/>
      <c r="E643" s="119"/>
      <c r="F643" s="119"/>
      <c r="J643" s="25"/>
      <c r="O643" s="126"/>
    </row>
    <row r="644" spans="4:15" s="15" customFormat="1" ht="12" customHeight="1">
      <c r="D644" s="119"/>
      <c r="E644" s="119"/>
      <c r="F644" s="119"/>
      <c r="J644" s="25"/>
      <c r="O644" s="126"/>
    </row>
    <row r="645" spans="4:15" s="15" customFormat="1" ht="12" customHeight="1">
      <c r="D645" s="119"/>
      <c r="E645" s="119"/>
      <c r="F645" s="119"/>
      <c r="J645" s="25"/>
      <c r="O645" s="126"/>
    </row>
    <row r="646" spans="4:15" s="15" customFormat="1" ht="12" customHeight="1">
      <c r="D646" s="119"/>
      <c r="E646" s="119"/>
      <c r="F646" s="119"/>
      <c r="J646" s="25"/>
      <c r="O646" s="126"/>
    </row>
    <row r="647" spans="4:15" s="15" customFormat="1" ht="12" customHeight="1">
      <c r="D647" s="119"/>
      <c r="E647" s="119"/>
      <c r="F647" s="119"/>
      <c r="J647" s="25"/>
      <c r="O647" s="126"/>
    </row>
    <row r="648" spans="4:15" s="15" customFormat="1" ht="12" customHeight="1">
      <c r="D648" s="119"/>
      <c r="E648" s="119"/>
      <c r="F648" s="119"/>
      <c r="J648" s="25"/>
      <c r="O648" s="126"/>
    </row>
    <row r="649" spans="4:15" s="15" customFormat="1" ht="12" customHeight="1">
      <c r="D649" s="119"/>
      <c r="E649" s="119"/>
      <c r="F649" s="119"/>
      <c r="J649" s="25"/>
      <c r="O649" s="126"/>
    </row>
    <row r="650" spans="4:15" s="15" customFormat="1" ht="12" customHeight="1">
      <c r="D650" s="119"/>
      <c r="E650" s="119"/>
      <c r="F650" s="119"/>
      <c r="J650" s="25"/>
      <c r="O650" s="126"/>
    </row>
    <row r="651" spans="4:15" s="15" customFormat="1" ht="12" customHeight="1">
      <c r="D651" s="119"/>
      <c r="E651" s="119"/>
      <c r="F651" s="119"/>
      <c r="J651" s="25"/>
      <c r="O651" s="126"/>
    </row>
    <row r="652" spans="4:15" s="15" customFormat="1" ht="12" customHeight="1">
      <c r="D652" s="119"/>
      <c r="E652" s="119"/>
      <c r="F652" s="119"/>
      <c r="J652" s="25"/>
      <c r="O652" s="126"/>
    </row>
    <row r="653" spans="4:15" s="15" customFormat="1" ht="12" customHeight="1">
      <c r="D653" s="119"/>
      <c r="E653" s="119"/>
      <c r="F653" s="119"/>
      <c r="J653" s="25"/>
      <c r="O653" s="126"/>
    </row>
    <row r="654" spans="4:15" s="15" customFormat="1" ht="12" customHeight="1">
      <c r="D654" s="119"/>
      <c r="E654" s="119"/>
      <c r="F654" s="119"/>
      <c r="J654" s="25"/>
      <c r="O654" s="126"/>
    </row>
    <row r="655" spans="4:15" s="15" customFormat="1" ht="12" customHeight="1">
      <c r="D655" s="119"/>
      <c r="E655" s="119"/>
      <c r="F655" s="119"/>
      <c r="J655" s="25"/>
      <c r="O655" s="126"/>
    </row>
    <row r="656" spans="4:15" s="15" customFormat="1" ht="12" customHeight="1">
      <c r="D656" s="119"/>
      <c r="E656" s="119"/>
      <c r="F656" s="119"/>
      <c r="J656" s="25"/>
      <c r="O656" s="126"/>
    </row>
    <row r="657" spans="4:15" s="15" customFormat="1" ht="12" customHeight="1">
      <c r="D657" s="119"/>
      <c r="E657" s="119"/>
      <c r="F657" s="119"/>
      <c r="J657" s="25"/>
      <c r="O657" s="126"/>
    </row>
    <row r="658" spans="4:15" s="15" customFormat="1" ht="12" customHeight="1">
      <c r="D658" s="119"/>
      <c r="E658" s="119"/>
      <c r="F658" s="119"/>
      <c r="J658" s="25"/>
      <c r="O658" s="126"/>
    </row>
    <row r="659" spans="4:15" s="15" customFormat="1" ht="12" customHeight="1">
      <c r="D659" s="119"/>
      <c r="E659" s="119"/>
      <c r="F659" s="119"/>
      <c r="J659" s="25"/>
      <c r="O659" s="126"/>
    </row>
    <row r="660" spans="4:15" s="15" customFormat="1" ht="12" customHeight="1">
      <c r="D660" s="119"/>
      <c r="E660" s="119"/>
      <c r="F660" s="119"/>
      <c r="J660" s="25"/>
      <c r="O660" s="126"/>
    </row>
    <row r="661" spans="4:15" s="15" customFormat="1" ht="12" customHeight="1">
      <c r="D661" s="119"/>
      <c r="E661" s="119"/>
      <c r="F661" s="119"/>
      <c r="J661" s="25"/>
      <c r="O661" s="126"/>
    </row>
    <row r="662" spans="4:15" s="15" customFormat="1" ht="12" customHeight="1">
      <c r="D662" s="119"/>
      <c r="E662" s="119"/>
      <c r="F662" s="119"/>
      <c r="J662" s="25"/>
      <c r="O662" s="126"/>
    </row>
    <row r="663" spans="4:15" s="15" customFormat="1" ht="12" customHeight="1">
      <c r="D663" s="119"/>
      <c r="E663" s="119"/>
      <c r="F663" s="119"/>
      <c r="J663" s="25"/>
      <c r="O663" s="126"/>
    </row>
    <row r="664" spans="4:15" s="15" customFormat="1" ht="12" customHeight="1">
      <c r="D664" s="119"/>
      <c r="E664" s="119"/>
      <c r="F664" s="119"/>
      <c r="J664" s="25"/>
      <c r="O664" s="126"/>
    </row>
    <row r="665" spans="4:15" s="15" customFormat="1" ht="12" customHeight="1">
      <c r="D665" s="119"/>
      <c r="E665" s="119"/>
      <c r="F665" s="119"/>
      <c r="J665" s="25"/>
      <c r="O665" s="126"/>
    </row>
    <row r="666" spans="4:15" s="15" customFormat="1" ht="12" customHeight="1">
      <c r="D666" s="119"/>
      <c r="E666" s="119"/>
      <c r="F666" s="119"/>
      <c r="J666" s="25"/>
      <c r="O666" s="126"/>
    </row>
    <row r="667" spans="4:15" s="15" customFormat="1" ht="12" customHeight="1">
      <c r="D667" s="119"/>
      <c r="E667" s="119"/>
      <c r="F667" s="119"/>
      <c r="J667" s="25"/>
      <c r="O667" s="126"/>
    </row>
    <row r="668" spans="4:15" s="15" customFormat="1" ht="12" customHeight="1">
      <c r="D668" s="119"/>
      <c r="E668" s="119"/>
      <c r="F668" s="119"/>
      <c r="J668" s="25"/>
      <c r="O668" s="126"/>
    </row>
    <row r="669" spans="4:15" s="15" customFormat="1" ht="12" customHeight="1">
      <c r="D669" s="119"/>
      <c r="E669" s="119"/>
      <c r="F669" s="119"/>
      <c r="J669" s="25"/>
      <c r="O669" s="126"/>
    </row>
    <row r="670" spans="4:15" s="15" customFormat="1" ht="12" customHeight="1">
      <c r="D670" s="119"/>
      <c r="E670" s="119"/>
      <c r="F670" s="119"/>
      <c r="J670" s="25"/>
      <c r="O670" s="126"/>
    </row>
    <row r="671" spans="4:15" s="15" customFormat="1" ht="12" customHeight="1">
      <c r="D671" s="119"/>
      <c r="E671" s="119"/>
      <c r="F671" s="119"/>
      <c r="J671" s="25"/>
      <c r="O671" s="126"/>
    </row>
    <row r="672" spans="4:15" s="15" customFormat="1" ht="12" customHeight="1">
      <c r="D672" s="119"/>
      <c r="E672" s="119"/>
      <c r="F672" s="119"/>
      <c r="J672" s="25"/>
      <c r="O672" s="126"/>
    </row>
    <row r="673" spans="4:15" s="15" customFormat="1" ht="12" customHeight="1">
      <c r="D673" s="119"/>
      <c r="E673" s="119"/>
      <c r="F673" s="119"/>
      <c r="J673" s="25"/>
      <c r="O673" s="126"/>
    </row>
    <row r="674" spans="4:15" s="15" customFormat="1" ht="12" customHeight="1">
      <c r="D674" s="119"/>
      <c r="E674" s="119"/>
      <c r="F674" s="119"/>
      <c r="J674" s="25"/>
      <c r="O674" s="126"/>
    </row>
    <row r="675" spans="4:15" s="15" customFormat="1" ht="12" customHeight="1">
      <c r="D675" s="119"/>
      <c r="E675" s="119"/>
      <c r="F675" s="119"/>
      <c r="J675" s="25"/>
      <c r="O675" s="126"/>
    </row>
    <row r="676" spans="4:15" s="15" customFormat="1" ht="12" customHeight="1">
      <c r="D676" s="119"/>
      <c r="E676" s="119"/>
      <c r="F676" s="119"/>
      <c r="J676" s="25"/>
      <c r="O676" s="126"/>
    </row>
    <row r="677" spans="4:15" s="15" customFormat="1" ht="12" customHeight="1">
      <c r="D677" s="119"/>
      <c r="E677" s="119"/>
      <c r="F677" s="119"/>
      <c r="J677" s="25"/>
      <c r="O677" s="126"/>
    </row>
    <row r="678" spans="4:15" s="15" customFormat="1" ht="12" customHeight="1">
      <c r="D678" s="119"/>
      <c r="E678" s="119"/>
      <c r="F678" s="119"/>
      <c r="J678" s="25"/>
      <c r="O678" s="126"/>
    </row>
    <row r="679" spans="4:15" s="15" customFormat="1" ht="12" customHeight="1">
      <c r="D679" s="119"/>
      <c r="E679" s="119"/>
      <c r="F679" s="119"/>
      <c r="J679" s="25"/>
      <c r="O679" s="126"/>
    </row>
    <row r="680" spans="4:15" s="15" customFormat="1" ht="12" customHeight="1">
      <c r="D680" s="119"/>
      <c r="E680" s="119"/>
      <c r="F680" s="119"/>
      <c r="J680" s="25"/>
      <c r="O680" s="126"/>
    </row>
    <row r="681" spans="4:15" s="15" customFormat="1" ht="12" customHeight="1">
      <c r="D681" s="119"/>
      <c r="E681" s="119"/>
      <c r="F681" s="119"/>
      <c r="J681" s="25"/>
      <c r="O681" s="126"/>
    </row>
    <row r="682" spans="4:15" s="15" customFormat="1" ht="12" customHeight="1">
      <c r="D682" s="119"/>
      <c r="E682" s="119"/>
      <c r="F682" s="119"/>
      <c r="J682" s="25"/>
      <c r="O682" s="126"/>
    </row>
    <row r="683" spans="4:15" s="15" customFormat="1" ht="12" customHeight="1">
      <c r="D683" s="119"/>
      <c r="E683" s="119"/>
      <c r="F683" s="119"/>
      <c r="J683" s="25"/>
      <c r="O683" s="126"/>
    </row>
    <row r="684" spans="4:15" s="15" customFormat="1" ht="12" customHeight="1">
      <c r="D684" s="119"/>
      <c r="E684" s="119"/>
      <c r="F684" s="119"/>
      <c r="J684" s="25"/>
      <c r="O684" s="126"/>
    </row>
    <row r="685" spans="4:15" s="15" customFormat="1" ht="12" customHeight="1">
      <c r="D685" s="119"/>
      <c r="E685" s="119"/>
      <c r="F685" s="119"/>
      <c r="J685" s="25"/>
      <c r="O685" s="126"/>
    </row>
    <row r="686" spans="4:15" s="15" customFormat="1" ht="12" customHeight="1">
      <c r="D686" s="119"/>
      <c r="E686" s="119"/>
      <c r="F686" s="119"/>
      <c r="J686" s="25"/>
      <c r="O686" s="126"/>
    </row>
    <row r="687" spans="4:15" s="15" customFormat="1" ht="12" customHeight="1">
      <c r="D687" s="119"/>
      <c r="E687" s="119"/>
      <c r="F687" s="119"/>
      <c r="J687" s="25"/>
      <c r="O687" s="126"/>
    </row>
    <row r="688" spans="4:15" s="15" customFormat="1" ht="12" customHeight="1">
      <c r="D688" s="119"/>
      <c r="E688" s="119"/>
      <c r="F688" s="119"/>
      <c r="J688" s="25"/>
      <c r="O688" s="126"/>
    </row>
    <row r="689" spans="4:15" s="15" customFormat="1" ht="12" customHeight="1">
      <c r="D689" s="119"/>
      <c r="E689" s="119"/>
      <c r="F689" s="119"/>
      <c r="J689" s="25"/>
      <c r="O689" s="126"/>
    </row>
    <row r="690" spans="4:15" s="15" customFormat="1" ht="12" customHeight="1">
      <c r="D690" s="119"/>
      <c r="E690" s="119"/>
      <c r="F690" s="119"/>
      <c r="J690" s="25"/>
      <c r="O690" s="126"/>
    </row>
    <row r="691" spans="4:15" s="15" customFormat="1" ht="12" customHeight="1">
      <c r="D691" s="119"/>
      <c r="E691" s="119"/>
      <c r="F691" s="119"/>
      <c r="J691" s="25"/>
      <c r="O691" s="126"/>
    </row>
    <row r="692" spans="4:15" s="15" customFormat="1" ht="12" customHeight="1">
      <c r="D692" s="119"/>
      <c r="E692" s="119"/>
      <c r="F692" s="119"/>
      <c r="J692" s="25"/>
      <c r="O692" s="126"/>
    </row>
    <row r="693" spans="4:15" s="15" customFormat="1" ht="12" customHeight="1">
      <c r="D693" s="119"/>
      <c r="E693" s="119"/>
      <c r="F693" s="119"/>
      <c r="J693" s="25"/>
      <c r="O693" s="126"/>
    </row>
    <row r="694" spans="4:15" s="15" customFormat="1" ht="12" customHeight="1">
      <c r="D694" s="119"/>
      <c r="E694" s="119"/>
      <c r="F694" s="119"/>
      <c r="J694" s="25"/>
      <c r="O694" s="126"/>
    </row>
    <row r="695" spans="4:15" s="15" customFormat="1" ht="12" customHeight="1">
      <c r="D695" s="119"/>
      <c r="E695" s="119"/>
      <c r="F695" s="119"/>
      <c r="J695" s="25"/>
      <c r="O695" s="126"/>
    </row>
    <row r="696" spans="4:15" s="15" customFormat="1" ht="12" customHeight="1">
      <c r="D696" s="119"/>
      <c r="E696" s="119"/>
      <c r="F696" s="119"/>
      <c r="J696" s="25"/>
      <c r="O696" s="126"/>
    </row>
    <row r="697" spans="4:15" s="15" customFormat="1" ht="12" customHeight="1">
      <c r="D697" s="119"/>
      <c r="E697" s="119"/>
      <c r="F697" s="119"/>
      <c r="J697" s="25"/>
      <c r="O697" s="126"/>
    </row>
    <row r="698" spans="4:15" s="15" customFormat="1" ht="12" customHeight="1">
      <c r="D698" s="119"/>
      <c r="E698" s="119"/>
      <c r="F698" s="119"/>
      <c r="J698" s="25"/>
      <c r="O698" s="126"/>
    </row>
    <row r="699" spans="4:15" s="15" customFormat="1" ht="12" customHeight="1">
      <c r="D699" s="119"/>
      <c r="E699" s="119"/>
      <c r="F699" s="119"/>
      <c r="J699" s="25"/>
      <c r="O699" s="126"/>
    </row>
    <row r="700" spans="4:15" s="15" customFormat="1" ht="12" customHeight="1">
      <c r="D700" s="119"/>
      <c r="E700" s="119"/>
      <c r="F700" s="119"/>
      <c r="J700" s="25"/>
      <c r="O700" s="126"/>
    </row>
    <row r="701" spans="4:15" s="15" customFormat="1" ht="12" customHeight="1">
      <c r="D701" s="119"/>
      <c r="E701" s="119"/>
      <c r="F701" s="119"/>
      <c r="J701" s="25"/>
      <c r="O701" s="126"/>
    </row>
    <row r="702" spans="4:15" s="15" customFormat="1" ht="12" customHeight="1">
      <c r="D702" s="119"/>
      <c r="E702" s="119"/>
      <c r="F702" s="119"/>
      <c r="J702" s="25"/>
      <c r="O702" s="126"/>
    </row>
    <row r="703" spans="4:15" s="15" customFormat="1" ht="12" customHeight="1">
      <c r="D703" s="119"/>
      <c r="E703" s="119"/>
      <c r="F703" s="119"/>
      <c r="J703" s="25"/>
      <c r="O703" s="126"/>
    </row>
    <row r="704" spans="4:15" s="15" customFormat="1" ht="12" customHeight="1">
      <c r="D704" s="119"/>
      <c r="E704" s="119"/>
      <c r="F704" s="119"/>
      <c r="J704" s="25"/>
      <c r="O704" s="126"/>
    </row>
    <row r="705" spans="4:15" s="15" customFormat="1" ht="12" customHeight="1">
      <c r="D705" s="119"/>
      <c r="E705" s="119"/>
      <c r="F705" s="119"/>
      <c r="J705" s="25"/>
      <c r="O705" s="126"/>
    </row>
    <row r="706" spans="4:15" s="15" customFormat="1" ht="12" customHeight="1">
      <c r="D706" s="119"/>
      <c r="E706" s="119"/>
      <c r="F706" s="119"/>
      <c r="J706" s="25"/>
      <c r="O706" s="126"/>
    </row>
    <row r="707" spans="4:15" s="15" customFormat="1" ht="12" customHeight="1">
      <c r="D707" s="119"/>
      <c r="E707" s="119"/>
      <c r="F707" s="119"/>
      <c r="J707" s="25"/>
      <c r="O707" s="126"/>
    </row>
    <row r="708" spans="4:15" s="15" customFormat="1" ht="12" customHeight="1">
      <c r="D708" s="119"/>
      <c r="E708" s="119"/>
      <c r="F708" s="119"/>
      <c r="J708" s="25"/>
      <c r="O708" s="126"/>
    </row>
    <row r="709" spans="4:15" s="15" customFormat="1" ht="12" customHeight="1">
      <c r="D709" s="119"/>
      <c r="E709" s="119"/>
      <c r="F709" s="119"/>
      <c r="J709" s="25"/>
      <c r="O709" s="126"/>
    </row>
    <row r="710" spans="4:15" s="15" customFormat="1" ht="12" customHeight="1">
      <c r="D710" s="119"/>
      <c r="E710" s="119"/>
      <c r="F710" s="119"/>
      <c r="J710" s="25"/>
      <c r="O710" s="126"/>
    </row>
    <row r="711" spans="4:15" s="15" customFormat="1" ht="12" customHeight="1">
      <c r="D711" s="119"/>
      <c r="E711" s="119"/>
      <c r="F711" s="119"/>
      <c r="J711" s="25"/>
      <c r="O711" s="126"/>
    </row>
    <row r="712" spans="4:15" s="15" customFormat="1" ht="12" customHeight="1">
      <c r="D712" s="119"/>
      <c r="E712" s="119"/>
      <c r="F712" s="119"/>
      <c r="J712" s="25"/>
      <c r="O712" s="126"/>
    </row>
    <row r="713" spans="4:15" s="15" customFormat="1" ht="12" customHeight="1">
      <c r="D713" s="119"/>
      <c r="E713" s="119"/>
      <c r="F713" s="119"/>
      <c r="J713" s="25"/>
      <c r="O713" s="126"/>
    </row>
    <row r="714" spans="4:15" s="15" customFormat="1" ht="12" customHeight="1">
      <c r="D714" s="119"/>
      <c r="E714" s="119"/>
      <c r="F714" s="119"/>
      <c r="J714" s="25"/>
      <c r="O714" s="126"/>
    </row>
    <row r="715" spans="4:15" s="15" customFormat="1" ht="12" customHeight="1">
      <c r="D715" s="119"/>
      <c r="E715" s="119"/>
      <c r="F715" s="119"/>
      <c r="J715" s="25"/>
      <c r="O715" s="126"/>
    </row>
    <row r="716" spans="4:15" s="15" customFormat="1" ht="12" customHeight="1">
      <c r="D716" s="119"/>
      <c r="E716" s="119"/>
      <c r="F716" s="119"/>
      <c r="J716" s="25"/>
      <c r="O716" s="126"/>
    </row>
    <row r="717" spans="4:15" s="15" customFormat="1" ht="12" customHeight="1">
      <c r="D717" s="119"/>
      <c r="E717" s="119"/>
      <c r="F717" s="119"/>
      <c r="J717" s="25"/>
      <c r="O717" s="126"/>
    </row>
    <row r="718" spans="4:15" s="15" customFormat="1" ht="12" customHeight="1">
      <c r="D718" s="119"/>
      <c r="E718" s="119"/>
      <c r="F718" s="119"/>
      <c r="J718" s="25"/>
      <c r="O718" s="126"/>
    </row>
    <row r="719" spans="4:15" s="15" customFormat="1" ht="12" customHeight="1">
      <c r="D719" s="119"/>
      <c r="E719" s="119"/>
      <c r="F719" s="119"/>
      <c r="J719" s="25"/>
      <c r="O719" s="126"/>
    </row>
    <row r="720" spans="4:15" s="15" customFormat="1" ht="12" customHeight="1">
      <c r="D720" s="119"/>
      <c r="E720" s="119"/>
      <c r="F720" s="119"/>
      <c r="J720" s="25"/>
      <c r="O720" s="126"/>
    </row>
    <row r="721" spans="4:15" s="15" customFormat="1" ht="12" customHeight="1">
      <c r="D721" s="119"/>
      <c r="E721" s="119"/>
      <c r="F721" s="119"/>
      <c r="J721" s="25"/>
      <c r="O721" s="126"/>
    </row>
    <row r="722" spans="4:15" s="15" customFormat="1" ht="12" customHeight="1">
      <c r="D722" s="119"/>
      <c r="E722" s="119"/>
      <c r="F722" s="119"/>
      <c r="J722" s="25"/>
      <c r="O722" s="126"/>
    </row>
    <row r="723" spans="4:15" s="15" customFormat="1" ht="12" customHeight="1">
      <c r="D723" s="119"/>
      <c r="E723" s="119"/>
      <c r="F723" s="119"/>
      <c r="J723" s="25"/>
      <c r="O723" s="126"/>
    </row>
    <row r="724" spans="4:15" s="15" customFormat="1" ht="12" customHeight="1">
      <c r="D724" s="119"/>
      <c r="E724" s="119"/>
      <c r="F724" s="119"/>
      <c r="J724" s="25"/>
      <c r="O724" s="126"/>
    </row>
    <row r="725" spans="4:15" s="15" customFormat="1" ht="12" customHeight="1">
      <c r="D725" s="119"/>
      <c r="E725" s="119"/>
      <c r="F725" s="119"/>
      <c r="J725" s="25"/>
      <c r="O725" s="126"/>
    </row>
    <row r="726" spans="4:15" s="15" customFormat="1" ht="12" customHeight="1">
      <c r="D726" s="119"/>
      <c r="E726" s="119"/>
      <c r="F726" s="119"/>
      <c r="J726" s="25"/>
      <c r="O726" s="126"/>
    </row>
    <row r="727" spans="4:15" s="15" customFormat="1" ht="12" customHeight="1">
      <c r="D727" s="119"/>
      <c r="E727" s="119"/>
      <c r="F727" s="119"/>
      <c r="J727" s="25"/>
      <c r="O727" s="126"/>
    </row>
    <row r="728" spans="4:15" s="15" customFormat="1" ht="12" customHeight="1">
      <c r="D728" s="119"/>
      <c r="E728" s="119"/>
      <c r="F728" s="119"/>
      <c r="J728" s="25"/>
      <c r="O728" s="126"/>
    </row>
    <row r="729" spans="4:15" s="15" customFormat="1" ht="12" customHeight="1">
      <c r="D729" s="119"/>
      <c r="E729" s="119"/>
      <c r="F729" s="119"/>
      <c r="J729" s="25"/>
      <c r="O729" s="126"/>
    </row>
    <row r="730" spans="4:15" s="15" customFormat="1" ht="12" customHeight="1">
      <c r="D730" s="119"/>
      <c r="E730" s="119"/>
      <c r="F730" s="119"/>
      <c r="J730" s="25"/>
      <c r="O730" s="126"/>
    </row>
    <row r="731" spans="4:15" s="15" customFormat="1" ht="12" customHeight="1">
      <c r="D731" s="119"/>
      <c r="E731" s="119"/>
      <c r="F731" s="119"/>
      <c r="J731" s="25"/>
      <c r="O731" s="126"/>
    </row>
    <row r="732" spans="4:15" s="15" customFormat="1" ht="12" customHeight="1">
      <c r="D732" s="119"/>
      <c r="E732" s="119"/>
      <c r="F732" s="119"/>
      <c r="J732" s="25"/>
      <c r="O732" s="126"/>
    </row>
    <row r="733" spans="4:15" s="15" customFormat="1" ht="12" customHeight="1">
      <c r="D733" s="119"/>
      <c r="E733" s="119"/>
      <c r="F733" s="119"/>
      <c r="J733" s="25"/>
      <c r="O733" s="126"/>
    </row>
    <row r="734" spans="4:15" s="15" customFormat="1" ht="12" customHeight="1">
      <c r="D734" s="119"/>
      <c r="E734" s="119"/>
      <c r="F734" s="119"/>
      <c r="J734" s="25"/>
      <c r="O734" s="126"/>
    </row>
    <row r="735" spans="4:15" s="15" customFormat="1" ht="12" customHeight="1">
      <c r="D735" s="119"/>
      <c r="E735" s="119"/>
      <c r="F735" s="119"/>
      <c r="J735" s="25"/>
      <c r="O735" s="126"/>
    </row>
    <row r="736" spans="4:15" s="15" customFormat="1" ht="12" customHeight="1">
      <c r="D736" s="119"/>
      <c r="E736" s="119"/>
      <c r="F736" s="119"/>
      <c r="J736" s="25"/>
      <c r="O736" s="126"/>
    </row>
    <row r="737" spans="4:15" s="15" customFormat="1" ht="12" customHeight="1">
      <c r="D737" s="119"/>
      <c r="E737" s="119"/>
      <c r="F737" s="119"/>
      <c r="J737" s="25"/>
      <c r="O737" s="126"/>
    </row>
    <row r="738" spans="4:15" s="15" customFormat="1" ht="12" customHeight="1">
      <c r="D738" s="119"/>
      <c r="E738" s="119"/>
      <c r="F738" s="119"/>
      <c r="J738" s="25"/>
      <c r="O738" s="126"/>
    </row>
    <row r="739" spans="4:15" s="15" customFormat="1" ht="12" customHeight="1">
      <c r="D739" s="119"/>
      <c r="E739" s="119"/>
      <c r="F739" s="119"/>
      <c r="J739" s="25"/>
      <c r="O739" s="126"/>
    </row>
    <row r="740" spans="4:15" s="15" customFormat="1" ht="12" customHeight="1">
      <c r="D740" s="119"/>
      <c r="E740" s="119"/>
      <c r="F740" s="119"/>
      <c r="J740" s="25"/>
      <c r="O740" s="126"/>
    </row>
    <row r="741" spans="4:15" s="15" customFormat="1" ht="12" customHeight="1">
      <c r="D741" s="119"/>
      <c r="E741" s="119"/>
      <c r="F741" s="119"/>
      <c r="J741" s="25"/>
      <c r="O741" s="126"/>
    </row>
    <row r="742" spans="4:15" s="15" customFormat="1" ht="12" customHeight="1">
      <c r="D742" s="119"/>
      <c r="E742" s="119"/>
      <c r="F742" s="119"/>
      <c r="J742" s="25"/>
      <c r="O742" s="126"/>
    </row>
    <row r="743" spans="4:15" s="15" customFormat="1" ht="12" customHeight="1">
      <c r="D743" s="119"/>
      <c r="E743" s="119"/>
      <c r="F743" s="119"/>
      <c r="J743" s="25"/>
      <c r="O743" s="126"/>
    </row>
    <row r="744" spans="4:15" s="15" customFormat="1" ht="12" customHeight="1">
      <c r="D744" s="119"/>
      <c r="E744" s="119"/>
      <c r="F744" s="119"/>
      <c r="J744" s="25"/>
      <c r="O744" s="126"/>
    </row>
    <row r="745" spans="4:15" s="15" customFormat="1" ht="12" customHeight="1">
      <c r="D745" s="119"/>
      <c r="E745" s="119"/>
      <c r="F745" s="119"/>
      <c r="J745" s="25"/>
      <c r="O745" s="126"/>
    </row>
    <row r="746" spans="4:15" s="15" customFormat="1" ht="12" customHeight="1">
      <c r="D746" s="119"/>
      <c r="E746" s="119"/>
      <c r="F746" s="119"/>
      <c r="J746" s="25"/>
      <c r="O746" s="126"/>
    </row>
    <row r="747" spans="4:15" s="15" customFormat="1" ht="12" customHeight="1">
      <c r="D747" s="119"/>
      <c r="E747" s="119"/>
      <c r="F747" s="119"/>
      <c r="J747" s="25"/>
      <c r="O747" s="126"/>
    </row>
    <row r="748" spans="4:15" s="15" customFormat="1" ht="12" customHeight="1">
      <c r="D748" s="119"/>
      <c r="E748" s="119"/>
      <c r="F748" s="119"/>
      <c r="J748" s="25"/>
      <c r="O748" s="126"/>
    </row>
    <row r="749" spans="4:15" s="15" customFormat="1" ht="12" customHeight="1">
      <c r="D749" s="119"/>
      <c r="E749" s="119"/>
      <c r="F749" s="119"/>
      <c r="J749" s="25"/>
      <c r="O749" s="126"/>
    </row>
    <row r="750" spans="4:15" s="15" customFormat="1" ht="12" customHeight="1">
      <c r="D750" s="119"/>
      <c r="E750" s="119"/>
      <c r="F750" s="119"/>
      <c r="J750" s="25"/>
      <c r="O750" s="126"/>
    </row>
    <row r="751" spans="4:15" s="15" customFormat="1" ht="12" customHeight="1">
      <c r="D751" s="119"/>
      <c r="E751" s="119"/>
      <c r="F751" s="119"/>
      <c r="J751" s="25"/>
      <c r="O751" s="126"/>
    </row>
    <row r="752" spans="4:15" s="15" customFormat="1" ht="12" customHeight="1">
      <c r="D752" s="119"/>
      <c r="E752" s="119"/>
      <c r="F752" s="119"/>
      <c r="J752" s="25"/>
      <c r="O752" s="126"/>
    </row>
    <row r="753" spans="4:15" s="15" customFormat="1" ht="12" customHeight="1">
      <c r="D753" s="119"/>
      <c r="E753" s="119"/>
      <c r="F753" s="119"/>
      <c r="J753" s="25"/>
      <c r="O753" s="126"/>
    </row>
    <row r="754" spans="4:15" s="15" customFormat="1" ht="12" customHeight="1">
      <c r="D754" s="119"/>
      <c r="E754" s="119"/>
      <c r="F754" s="119"/>
      <c r="J754" s="25"/>
      <c r="O754" s="126"/>
    </row>
    <row r="755" spans="4:15" s="15" customFormat="1" ht="12" customHeight="1">
      <c r="D755" s="119"/>
      <c r="E755" s="119"/>
      <c r="F755" s="119"/>
      <c r="J755" s="25"/>
      <c r="O755" s="126"/>
    </row>
    <row r="756" spans="4:15" s="15" customFormat="1" ht="12" customHeight="1">
      <c r="D756" s="119"/>
      <c r="E756" s="119"/>
      <c r="F756" s="119"/>
      <c r="J756" s="25"/>
      <c r="O756" s="126"/>
    </row>
    <row r="757" spans="4:15" s="15" customFormat="1" ht="12" customHeight="1">
      <c r="D757" s="119"/>
      <c r="E757" s="119"/>
      <c r="F757" s="119"/>
      <c r="J757" s="25"/>
      <c r="O757" s="126"/>
    </row>
    <row r="758" spans="4:15" s="15" customFormat="1" ht="12" customHeight="1">
      <c r="D758" s="119"/>
      <c r="E758" s="119"/>
      <c r="F758" s="119"/>
      <c r="J758" s="25"/>
      <c r="O758" s="126"/>
    </row>
    <row r="759" spans="4:15" s="15" customFormat="1" ht="12" customHeight="1">
      <c r="D759" s="119"/>
      <c r="E759" s="119"/>
      <c r="F759" s="119"/>
      <c r="J759" s="25"/>
      <c r="O759" s="126"/>
    </row>
    <row r="760" spans="4:15" s="15" customFormat="1" ht="12" customHeight="1">
      <c r="D760" s="119"/>
      <c r="E760" s="119"/>
      <c r="F760" s="119"/>
      <c r="J760" s="25"/>
      <c r="O760" s="126"/>
    </row>
    <row r="761" spans="4:15" s="15" customFormat="1" ht="12" customHeight="1">
      <c r="D761" s="119"/>
      <c r="E761" s="119"/>
      <c r="F761" s="119"/>
      <c r="J761" s="25"/>
      <c r="O761" s="126"/>
    </row>
    <row r="762" spans="4:15" s="15" customFormat="1" ht="12" customHeight="1">
      <c r="D762" s="119"/>
      <c r="E762" s="119"/>
      <c r="F762" s="119"/>
      <c r="J762" s="25"/>
      <c r="O762" s="126"/>
    </row>
    <row r="763" spans="4:15" s="15" customFormat="1" ht="12" customHeight="1">
      <c r="D763" s="119"/>
      <c r="E763" s="119"/>
      <c r="F763" s="119"/>
      <c r="J763" s="25"/>
      <c r="O763" s="126"/>
    </row>
    <row r="764" spans="4:15" s="15" customFormat="1" ht="12" customHeight="1">
      <c r="D764" s="119"/>
      <c r="E764" s="119"/>
      <c r="F764" s="119"/>
      <c r="J764" s="25"/>
      <c r="O764" s="126"/>
    </row>
    <row r="765" spans="4:15" s="15" customFormat="1" ht="12" customHeight="1">
      <c r="D765" s="119"/>
      <c r="E765" s="119"/>
      <c r="F765" s="119"/>
      <c r="J765" s="25"/>
      <c r="O765" s="126"/>
    </row>
    <row r="766" spans="4:15" s="15" customFormat="1" ht="12" customHeight="1">
      <c r="D766" s="119"/>
      <c r="E766" s="119"/>
      <c r="F766" s="119"/>
      <c r="J766" s="25"/>
      <c r="O766" s="126"/>
    </row>
    <row r="767" spans="4:15" s="15" customFormat="1" ht="12" customHeight="1">
      <c r="D767" s="119"/>
      <c r="E767" s="119"/>
      <c r="F767" s="119"/>
      <c r="J767" s="25"/>
      <c r="O767" s="126"/>
    </row>
    <row r="768" spans="4:15" s="15" customFormat="1" ht="12" customHeight="1">
      <c r="D768" s="119"/>
      <c r="E768" s="119"/>
      <c r="F768" s="119"/>
      <c r="J768" s="25"/>
      <c r="O768" s="126"/>
    </row>
    <row r="769" spans="4:15" s="15" customFormat="1" ht="12" customHeight="1">
      <c r="D769" s="119"/>
      <c r="E769" s="119"/>
      <c r="F769" s="119"/>
      <c r="J769" s="25"/>
      <c r="O769" s="126"/>
    </row>
    <row r="770" spans="4:15" s="15" customFormat="1" ht="12" customHeight="1">
      <c r="D770" s="119"/>
      <c r="E770" s="119"/>
      <c r="F770" s="119"/>
      <c r="J770" s="25"/>
      <c r="O770" s="126"/>
    </row>
    <row r="771" spans="4:15" s="15" customFormat="1" ht="12" customHeight="1">
      <c r="D771" s="119"/>
      <c r="E771" s="119"/>
      <c r="F771" s="119"/>
      <c r="J771" s="25"/>
      <c r="O771" s="126"/>
    </row>
    <row r="772" spans="4:15" s="15" customFormat="1" ht="12" customHeight="1">
      <c r="D772" s="119"/>
      <c r="E772" s="119"/>
      <c r="F772" s="119"/>
      <c r="J772" s="25"/>
      <c r="O772" s="126"/>
    </row>
    <row r="773" spans="4:15" s="15" customFormat="1" ht="12" customHeight="1">
      <c r="D773" s="119"/>
      <c r="E773" s="119"/>
      <c r="F773" s="119"/>
      <c r="J773" s="25"/>
      <c r="O773" s="126"/>
    </row>
    <row r="774" spans="4:15" s="15" customFormat="1" ht="12" customHeight="1">
      <c r="D774" s="119"/>
      <c r="E774" s="119"/>
      <c r="F774" s="119"/>
      <c r="J774" s="25"/>
      <c r="O774" s="126"/>
    </row>
    <row r="775" spans="4:15" s="15" customFormat="1" ht="12" customHeight="1">
      <c r="D775" s="119"/>
      <c r="E775" s="119"/>
      <c r="F775" s="119"/>
      <c r="J775" s="25"/>
      <c r="O775" s="126"/>
    </row>
    <row r="776" spans="4:15" s="15" customFormat="1" ht="12" customHeight="1">
      <c r="D776" s="119"/>
      <c r="E776" s="119"/>
      <c r="F776" s="119"/>
      <c r="J776" s="25"/>
      <c r="O776" s="126"/>
    </row>
    <row r="777" spans="4:15" s="15" customFormat="1" ht="12" customHeight="1">
      <c r="D777" s="119"/>
      <c r="E777" s="119"/>
      <c r="F777" s="119"/>
      <c r="J777" s="25"/>
      <c r="O777" s="126"/>
    </row>
    <row r="778" spans="4:15" s="15" customFormat="1" ht="12" customHeight="1">
      <c r="D778" s="119"/>
      <c r="E778" s="119"/>
      <c r="F778" s="119"/>
      <c r="J778" s="25"/>
      <c r="O778" s="126"/>
    </row>
    <row r="779" spans="4:15" s="15" customFormat="1" ht="12" customHeight="1">
      <c r="D779" s="119"/>
      <c r="E779" s="119"/>
      <c r="F779" s="119"/>
      <c r="J779" s="25"/>
      <c r="O779" s="126"/>
    </row>
    <row r="780" spans="4:15" s="15" customFormat="1" ht="12" customHeight="1">
      <c r="D780" s="119"/>
      <c r="E780" s="119"/>
      <c r="F780" s="119"/>
      <c r="J780" s="25"/>
      <c r="O780" s="126"/>
    </row>
    <row r="781" spans="4:15" s="15" customFormat="1" ht="12" customHeight="1">
      <c r="D781" s="119"/>
      <c r="E781" s="119"/>
      <c r="F781" s="119"/>
      <c r="J781" s="25"/>
      <c r="O781" s="126"/>
    </row>
    <row r="782" spans="4:15" s="15" customFormat="1" ht="12" customHeight="1">
      <c r="D782" s="119"/>
      <c r="E782" s="119"/>
      <c r="F782" s="119"/>
      <c r="J782" s="25"/>
      <c r="O782" s="126"/>
    </row>
    <row r="783" spans="4:15" s="15" customFormat="1" ht="12" customHeight="1">
      <c r="D783" s="119"/>
      <c r="E783" s="119"/>
      <c r="F783" s="119"/>
      <c r="J783" s="25"/>
      <c r="O783" s="126"/>
    </row>
    <row r="784" spans="4:15" s="15" customFormat="1" ht="12" customHeight="1">
      <c r="D784" s="119"/>
      <c r="E784" s="119"/>
      <c r="F784" s="119"/>
      <c r="J784" s="25"/>
      <c r="O784" s="126"/>
    </row>
    <row r="785" spans="4:15" s="15" customFormat="1" ht="12" customHeight="1">
      <c r="D785" s="119"/>
      <c r="E785" s="119"/>
      <c r="F785" s="119"/>
      <c r="J785" s="25"/>
      <c r="O785" s="126"/>
    </row>
    <row r="786" spans="4:15" s="15" customFormat="1" ht="12" customHeight="1">
      <c r="D786" s="119"/>
      <c r="E786" s="119"/>
      <c r="F786" s="119"/>
      <c r="J786" s="25"/>
      <c r="O786" s="126"/>
    </row>
    <row r="787" spans="4:15" s="15" customFormat="1" ht="12" customHeight="1">
      <c r="D787" s="119"/>
      <c r="E787" s="119"/>
      <c r="F787" s="119"/>
      <c r="J787" s="25"/>
      <c r="O787" s="126"/>
    </row>
    <row r="788" spans="4:15" s="15" customFormat="1" ht="12" customHeight="1">
      <c r="D788" s="119"/>
      <c r="E788" s="119"/>
      <c r="F788" s="119"/>
      <c r="J788" s="25"/>
      <c r="O788" s="126"/>
    </row>
    <row r="789" spans="4:15" s="15" customFormat="1" ht="12" customHeight="1">
      <c r="D789" s="119"/>
      <c r="E789" s="119"/>
      <c r="F789" s="119"/>
      <c r="J789" s="25"/>
      <c r="O789" s="126"/>
    </row>
    <row r="790" spans="4:15" s="15" customFormat="1" ht="12" customHeight="1">
      <c r="D790" s="119"/>
      <c r="E790" s="119"/>
      <c r="F790" s="119"/>
      <c r="J790" s="25"/>
      <c r="O790" s="126"/>
    </row>
    <row r="791" spans="4:15" s="15" customFormat="1" ht="12" customHeight="1">
      <c r="D791" s="119"/>
      <c r="E791" s="119"/>
      <c r="F791" s="119"/>
      <c r="J791" s="25"/>
      <c r="O791" s="126"/>
    </row>
    <row r="792" spans="4:15" s="15" customFormat="1" ht="12" customHeight="1">
      <c r="D792" s="119"/>
      <c r="E792" s="119"/>
      <c r="F792" s="119"/>
      <c r="J792" s="25"/>
      <c r="O792" s="126"/>
    </row>
    <row r="793" spans="4:15" s="15" customFormat="1" ht="12" customHeight="1">
      <c r="D793" s="119"/>
      <c r="E793" s="119"/>
      <c r="F793" s="119"/>
      <c r="J793" s="25"/>
      <c r="O793" s="126"/>
    </row>
    <row r="794" spans="4:15" s="15" customFormat="1" ht="12" customHeight="1">
      <c r="D794" s="119"/>
      <c r="E794" s="119"/>
      <c r="F794" s="119"/>
      <c r="J794" s="25"/>
      <c r="O794" s="126"/>
    </row>
    <row r="795" spans="4:15" s="15" customFormat="1" ht="12" customHeight="1">
      <c r="D795" s="119"/>
      <c r="E795" s="119"/>
      <c r="F795" s="119"/>
      <c r="J795" s="25"/>
      <c r="O795" s="126"/>
    </row>
    <row r="796" spans="4:15" s="15" customFormat="1" ht="12" customHeight="1">
      <c r="D796" s="119"/>
      <c r="E796" s="119"/>
      <c r="F796" s="119"/>
      <c r="J796" s="25"/>
      <c r="O796" s="126"/>
    </row>
    <row r="797" spans="4:15" s="15" customFormat="1" ht="12" customHeight="1">
      <c r="D797" s="119"/>
      <c r="E797" s="119"/>
      <c r="F797" s="119"/>
      <c r="J797" s="25"/>
      <c r="O797" s="126"/>
    </row>
    <row r="798" spans="4:15" s="15" customFormat="1" ht="12" customHeight="1">
      <c r="D798" s="119"/>
      <c r="E798" s="119"/>
      <c r="F798" s="119"/>
      <c r="J798" s="25"/>
      <c r="O798" s="126"/>
    </row>
    <row r="799" spans="4:15" s="15" customFormat="1" ht="12" customHeight="1">
      <c r="D799" s="119"/>
      <c r="E799" s="119"/>
      <c r="F799" s="119"/>
      <c r="J799" s="25"/>
      <c r="O799" s="126"/>
    </row>
    <row r="800" spans="4:15" s="15" customFormat="1" ht="12" customHeight="1">
      <c r="D800" s="119"/>
      <c r="E800" s="119"/>
      <c r="F800" s="119"/>
      <c r="J800" s="25"/>
      <c r="O800" s="126"/>
    </row>
    <row r="801" spans="4:15" s="15" customFormat="1" ht="12" customHeight="1">
      <c r="D801" s="119"/>
      <c r="E801" s="119"/>
      <c r="F801" s="119"/>
      <c r="J801" s="25"/>
      <c r="O801" s="126"/>
    </row>
    <row r="802" spans="4:15" s="15" customFormat="1" ht="12" customHeight="1">
      <c r="D802" s="119"/>
      <c r="E802" s="119"/>
      <c r="F802" s="119"/>
      <c r="J802" s="25"/>
      <c r="O802" s="126"/>
    </row>
    <row r="803" spans="4:15" s="15" customFormat="1" ht="12" customHeight="1">
      <c r="D803" s="119"/>
      <c r="E803" s="119"/>
      <c r="F803" s="119"/>
      <c r="J803" s="25"/>
      <c r="O803" s="126"/>
    </row>
    <row r="804" spans="4:15" s="15" customFormat="1" ht="12" customHeight="1">
      <c r="D804" s="119"/>
      <c r="E804" s="119"/>
      <c r="F804" s="119"/>
      <c r="J804" s="25"/>
      <c r="O804" s="126"/>
    </row>
    <row r="805" spans="4:15" s="15" customFormat="1" ht="12" customHeight="1">
      <c r="D805" s="119"/>
      <c r="E805" s="119"/>
      <c r="F805" s="119"/>
      <c r="J805" s="25"/>
      <c r="O805" s="126"/>
    </row>
    <row r="806" spans="4:15" s="15" customFormat="1" ht="12" customHeight="1">
      <c r="D806" s="119"/>
      <c r="E806" s="119"/>
      <c r="F806" s="119"/>
      <c r="J806" s="25"/>
      <c r="O806" s="126"/>
    </row>
    <row r="807" spans="4:15" s="15" customFormat="1" ht="12" customHeight="1">
      <c r="D807" s="119"/>
      <c r="E807" s="119"/>
      <c r="F807" s="119"/>
      <c r="J807" s="25"/>
      <c r="O807" s="126"/>
    </row>
    <row r="808" spans="4:15" s="15" customFormat="1" ht="12" customHeight="1">
      <c r="D808" s="119"/>
      <c r="E808" s="119"/>
      <c r="F808" s="119"/>
      <c r="J808" s="25"/>
      <c r="O808" s="126"/>
    </row>
    <row r="809" spans="4:15" s="15" customFormat="1" ht="12" customHeight="1">
      <c r="D809" s="119"/>
      <c r="E809" s="119"/>
      <c r="F809" s="119"/>
      <c r="J809" s="25"/>
      <c r="O809" s="126"/>
    </row>
    <row r="810" spans="4:15" s="15" customFormat="1" ht="12" customHeight="1">
      <c r="D810" s="119"/>
      <c r="E810" s="119"/>
      <c r="F810" s="119"/>
      <c r="J810" s="25"/>
      <c r="O810" s="126"/>
    </row>
    <row r="811" spans="4:15" s="15" customFormat="1" ht="12" customHeight="1">
      <c r="D811" s="119"/>
      <c r="E811" s="119"/>
      <c r="F811" s="119"/>
      <c r="J811" s="25"/>
      <c r="O811" s="126"/>
    </row>
    <row r="812" spans="4:15" s="15" customFormat="1" ht="12" customHeight="1">
      <c r="D812" s="119"/>
      <c r="E812" s="119"/>
      <c r="F812" s="119"/>
      <c r="J812" s="25"/>
      <c r="O812" s="126"/>
    </row>
    <row r="813" spans="4:15" s="15" customFormat="1" ht="12" customHeight="1">
      <c r="D813" s="119"/>
      <c r="E813" s="119"/>
      <c r="F813" s="119"/>
      <c r="J813" s="25"/>
      <c r="O813" s="126"/>
    </row>
    <row r="814" spans="4:15" s="15" customFormat="1" ht="12" customHeight="1">
      <c r="D814" s="119"/>
      <c r="E814" s="119"/>
      <c r="F814" s="119"/>
      <c r="J814" s="25"/>
      <c r="O814" s="126"/>
    </row>
    <row r="815" spans="4:15" s="15" customFormat="1" ht="12" customHeight="1">
      <c r="D815" s="119"/>
      <c r="E815" s="119"/>
      <c r="F815" s="119"/>
      <c r="J815" s="25"/>
      <c r="O815" s="126"/>
    </row>
    <row r="816" spans="4:15" s="15" customFormat="1" ht="12" customHeight="1">
      <c r="D816" s="119"/>
      <c r="E816" s="119"/>
      <c r="F816" s="119"/>
      <c r="J816" s="25"/>
      <c r="O816" s="126"/>
    </row>
    <row r="817" spans="4:15" s="15" customFormat="1" ht="12" customHeight="1">
      <c r="D817" s="119"/>
      <c r="E817" s="119"/>
      <c r="F817" s="119"/>
      <c r="J817" s="25"/>
      <c r="O817" s="126"/>
    </row>
    <row r="818" spans="4:15" s="15" customFormat="1" ht="12" customHeight="1">
      <c r="D818" s="119"/>
      <c r="E818" s="119"/>
      <c r="F818" s="119"/>
      <c r="J818" s="25"/>
      <c r="O818" s="126"/>
    </row>
    <row r="819" spans="4:15" s="15" customFormat="1" ht="12" customHeight="1">
      <c r="D819" s="119"/>
      <c r="E819" s="119"/>
      <c r="F819" s="119"/>
      <c r="J819" s="25"/>
      <c r="O819" s="126"/>
    </row>
    <row r="820" spans="4:15" s="15" customFormat="1" ht="12" customHeight="1">
      <c r="D820" s="119"/>
      <c r="E820" s="119"/>
      <c r="F820" s="119"/>
      <c r="J820" s="25"/>
      <c r="O820" s="126"/>
    </row>
    <row r="821" spans="4:15" s="15" customFormat="1" ht="12" customHeight="1">
      <c r="D821" s="119"/>
      <c r="E821" s="119"/>
      <c r="F821" s="119"/>
      <c r="J821" s="25"/>
      <c r="O821" s="126"/>
    </row>
    <row r="822" spans="4:15" s="15" customFormat="1" ht="12" customHeight="1">
      <c r="D822" s="119"/>
      <c r="E822" s="119"/>
      <c r="F822" s="119"/>
      <c r="J822" s="25"/>
      <c r="O822" s="126"/>
    </row>
    <row r="823" spans="4:15" s="15" customFormat="1" ht="12" customHeight="1">
      <c r="D823" s="119"/>
      <c r="E823" s="119"/>
      <c r="F823" s="119"/>
      <c r="J823" s="25"/>
      <c r="O823" s="126"/>
    </row>
    <row r="824" spans="4:15" s="15" customFormat="1" ht="12" customHeight="1">
      <c r="D824" s="119"/>
      <c r="E824" s="119"/>
      <c r="F824" s="119"/>
      <c r="J824" s="25"/>
      <c r="O824" s="126"/>
    </row>
    <row r="825" spans="4:15" s="15" customFormat="1" ht="12" customHeight="1">
      <c r="D825" s="119"/>
      <c r="E825" s="119"/>
      <c r="F825" s="119"/>
      <c r="J825" s="25"/>
      <c r="O825" s="126"/>
    </row>
    <row r="826" spans="4:15" s="15" customFormat="1" ht="12" customHeight="1">
      <c r="D826" s="119"/>
      <c r="E826" s="119"/>
      <c r="F826" s="119"/>
      <c r="J826" s="25"/>
      <c r="O826" s="126"/>
    </row>
    <row r="827" spans="4:15" s="15" customFormat="1" ht="12" customHeight="1">
      <c r="D827" s="119"/>
      <c r="E827" s="119"/>
      <c r="F827" s="119"/>
      <c r="J827" s="25"/>
      <c r="O827" s="126"/>
    </row>
    <row r="828" spans="4:15" s="15" customFormat="1" ht="12" customHeight="1">
      <c r="D828" s="119"/>
      <c r="E828" s="119"/>
      <c r="F828" s="119"/>
      <c r="J828" s="25"/>
      <c r="O828" s="126"/>
    </row>
    <row r="829" spans="4:15" s="15" customFormat="1" ht="12" customHeight="1">
      <c r="D829" s="119"/>
      <c r="E829" s="119"/>
      <c r="F829" s="119"/>
      <c r="J829" s="25"/>
      <c r="O829" s="126"/>
    </row>
    <row r="830" spans="4:15" s="15" customFormat="1" ht="12" customHeight="1">
      <c r="D830" s="119"/>
      <c r="E830" s="119"/>
      <c r="F830" s="119"/>
      <c r="J830" s="25"/>
      <c r="O830" s="126"/>
    </row>
    <row r="831" spans="4:15" s="15" customFormat="1" ht="12" customHeight="1">
      <c r="D831" s="119"/>
      <c r="E831" s="119"/>
      <c r="F831" s="119"/>
      <c r="J831" s="25"/>
      <c r="O831" s="126"/>
    </row>
    <row r="832" spans="4:15" s="15" customFormat="1" ht="12" customHeight="1">
      <c r="D832" s="119"/>
      <c r="E832" s="119"/>
      <c r="F832" s="119"/>
      <c r="J832" s="25"/>
      <c r="O832" s="126"/>
    </row>
    <row r="833" spans="4:15" s="15" customFormat="1" ht="12" customHeight="1">
      <c r="D833" s="119"/>
      <c r="E833" s="119"/>
      <c r="F833" s="119"/>
      <c r="J833" s="25"/>
      <c r="O833" s="126"/>
    </row>
    <row r="834" spans="4:15" s="15" customFormat="1" ht="12" customHeight="1">
      <c r="D834" s="119"/>
      <c r="E834" s="119"/>
      <c r="F834" s="119"/>
      <c r="J834" s="25"/>
      <c r="O834" s="126"/>
    </row>
    <row r="835" spans="4:15" s="15" customFormat="1" ht="12" customHeight="1">
      <c r="D835" s="119"/>
      <c r="E835" s="119"/>
      <c r="F835" s="119"/>
      <c r="J835" s="25"/>
      <c r="O835" s="126"/>
    </row>
    <row r="836" spans="4:15" s="15" customFormat="1" ht="12" customHeight="1">
      <c r="D836" s="119"/>
      <c r="E836" s="119"/>
      <c r="F836" s="119"/>
      <c r="J836" s="25"/>
      <c r="O836" s="126"/>
    </row>
    <row r="837" spans="4:15" s="15" customFormat="1" ht="12" customHeight="1">
      <c r="D837" s="119"/>
      <c r="E837" s="119"/>
      <c r="F837" s="119"/>
      <c r="J837" s="25"/>
      <c r="O837" s="126"/>
    </row>
    <row r="838" spans="4:15" s="15" customFormat="1" ht="12" customHeight="1">
      <c r="D838" s="119"/>
      <c r="E838" s="119"/>
      <c r="F838" s="119"/>
      <c r="J838" s="25"/>
      <c r="O838" s="126"/>
    </row>
    <row r="839" spans="4:15" s="15" customFormat="1" ht="12" customHeight="1">
      <c r="D839" s="119"/>
      <c r="E839" s="119"/>
      <c r="F839" s="119"/>
      <c r="J839" s="25"/>
      <c r="O839" s="126"/>
    </row>
    <row r="840" spans="4:15" s="15" customFormat="1" ht="12" customHeight="1">
      <c r="D840" s="119"/>
      <c r="E840" s="119"/>
      <c r="F840" s="119"/>
      <c r="J840" s="25"/>
      <c r="O840" s="126"/>
    </row>
    <row r="841" spans="4:15" s="15" customFormat="1" ht="12" customHeight="1">
      <c r="D841" s="119"/>
      <c r="E841" s="119"/>
      <c r="F841" s="119"/>
      <c r="J841" s="25"/>
      <c r="O841" s="126"/>
    </row>
    <row r="842" spans="4:15" s="15" customFormat="1" ht="12" customHeight="1">
      <c r="D842" s="119"/>
      <c r="E842" s="119"/>
      <c r="F842" s="119"/>
      <c r="J842" s="25"/>
      <c r="O842" s="126"/>
    </row>
    <row r="843" spans="4:15" s="15" customFormat="1" ht="12" customHeight="1">
      <c r="D843" s="119"/>
      <c r="E843" s="119"/>
      <c r="F843" s="119"/>
      <c r="J843" s="25"/>
      <c r="O843" s="126"/>
    </row>
    <row r="844" spans="4:15" s="15" customFormat="1" ht="12" customHeight="1">
      <c r="D844" s="119"/>
      <c r="E844" s="119"/>
      <c r="F844" s="119"/>
      <c r="J844" s="25"/>
      <c r="O844" s="126"/>
    </row>
    <row r="845" spans="4:15" s="15" customFormat="1" ht="12" customHeight="1">
      <c r="D845" s="119"/>
      <c r="E845" s="119"/>
      <c r="F845" s="119"/>
      <c r="J845" s="25"/>
      <c r="O845" s="126"/>
    </row>
    <row r="846" spans="4:15" s="15" customFormat="1" ht="12" customHeight="1">
      <c r="D846" s="119"/>
      <c r="E846" s="119"/>
      <c r="F846" s="119"/>
      <c r="J846" s="25"/>
      <c r="O846" s="126"/>
    </row>
    <row r="847" spans="4:15" s="15" customFormat="1" ht="12" customHeight="1">
      <c r="D847" s="119"/>
      <c r="E847" s="119"/>
      <c r="F847" s="119"/>
      <c r="J847" s="25"/>
      <c r="O847" s="126"/>
    </row>
    <row r="848" spans="4:15" s="15" customFormat="1" ht="12" customHeight="1">
      <c r="D848" s="119"/>
      <c r="E848" s="119"/>
      <c r="F848" s="119"/>
      <c r="J848" s="25"/>
      <c r="O848" s="126"/>
    </row>
    <row r="849" spans="4:15" s="15" customFormat="1" ht="12" customHeight="1">
      <c r="D849" s="119"/>
      <c r="E849" s="119"/>
      <c r="F849" s="119"/>
      <c r="J849" s="25"/>
      <c r="O849" s="126"/>
    </row>
    <row r="850" spans="4:15" s="15" customFormat="1" ht="12" customHeight="1">
      <c r="D850" s="119"/>
      <c r="E850" s="119"/>
      <c r="F850" s="119"/>
      <c r="J850" s="25"/>
      <c r="O850" s="126"/>
    </row>
    <row r="851" spans="4:15" s="15" customFormat="1" ht="12" customHeight="1">
      <c r="D851" s="119"/>
      <c r="E851" s="119"/>
      <c r="F851" s="119"/>
      <c r="J851" s="25"/>
      <c r="O851" s="126"/>
    </row>
    <row r="852" spans="4:15" s="15" customFormat="1" ht="12" customHeight="1">
      <c r="D852" s="119"/>
      <c r="E852" s="119"/>
      <c r="F852" s="119"/>
      <c r="J852" s="25"/>
      <c r="O852" s="126"/>
    </row>
    <row r="853" spans="4:15" s="15" customFormat="1" ht="12" customHeight="1">
      <c r="D853" s="119"/>
      <c r="E853" s="119"/>
      <c r="F853" s="119"/>
      <c r="J853" s="25"/>
      <c r="O853" s="126"/>
    </row>
    <row r="854" spans="4:15" s="15" customFormat="1" ht="12" customHeight="1">
      <c r="D854" s="119"/>
      <c r="E854" s="119"/>
      <c r="F854" s="119"/>
      <c r="J854" s="25"/>
      <c r="O854" s="126"/>
    </row>
    <row r="855" spans="4:15" s="15" customFormat="1" ht="12" customHeight="1">
      <c r="D855" s="119"/>
      <c r="E855" s="119"/>
      <c r="F855" s="119"/>
      <c r="J855" s="25"/>
      <c r="O855" s="126"/>
    </row>
    <row r="856" spans="4:15" s="15" customFormat="1" ht="12" customHeight="1">
      <c r="D856" s="119"/>
      <c r="E856" s="119"/>
      <c r="F856" s="119"/>
      <c r="J856" s="25"/>
      <c r="O856" s="126"/>
    </row>
    <row r="857" spans="4:15" s="15" customFormat="1" ht="12" customHeight="1">
      <c r="D857" s="119"/>
      <c r="E857" s="119"/>
      <c r="F857" s="119"/>
      <c r="J857" s="25"/>
      <c r="O857" s="126"/>
    </row>
    <row r="858" spans="4:15" s="15" customFormat="1" ht="12" customHeight="1">
      <c r="D858" s="119"/>
      <c r="E858" s="119"/>
      <c r="F858" s="119"/>
      <c r="J858" s="25"/>
      <c r="O858" s="126"/>
    </row>
    <row r="859" spans="4:15" s="15" customFormat="1" ht="12" customHeight="1">
      <c r="D859" s="119"/>
      <c r="E859" s="119"/>
      <c r="F859" s="119"/>
      <c r="J859" s="25"/>
      <c r="O859" s="126"/>
    </row>
    <row r="860" spans="4:15" s="15" customFormat="1" ht="12" customHeight="1">
      <c r="D860" s="119"/>
      <c r="E860" s="119"/>
      <c r="F860" s="119"/>
      <c r="J860" s="25"/>
      <c r="O860" s="126"/>
    </row>
    <row r="861" spans="4:15" s="15" customFormat="1" ht="12" customHeight="1">
      <c r="D861" s="119"/>
      <c r="E861" s="119"/>
      <c r="F861" s="119"/>
      <c r="J861" s="25"/>
      <c r="O861" s="126"/>
    </row>
    <row r="862" spans="4:15" s="15" customFormat="1" ht="12" customHeight="1">
      <c r="D862" s="119"/>
      <c r="E862" s="119"/>
      <c r="F862" s="119"/>
      <c r="J862" s="25"/>
      <c r="O862" s="126"/>
    </row>
    <row r="863" spans="4:15" s="15" customFormat="1" ht="12" customHeight="1">
      <c r="D863" s="119"/>
      <c r="E863" s="119"/>
      <c r="F863" s="119"/>
      <c r="J863" s="25"/>
      <c r="O863" s="126"/>
    </row>
    <row r="864" spans="4:15" s="15" customFormat="1" ht="12" customHeight="1">
      <c r="D864" s="119"/>
      <c r="E864" s="119"/>
      <c r="F864" s="119"/>
      <c r="J864" s="25"/>
      <c r="O864" s="126"/>
    </row>
    <row r="865" spans="4:15" s="15" customFormat="1" ht="12" customHeight="1">
      <c r="D865" s="119"/>
      <c r="E865" s="119"/>
      <c r="F865" s="119"/>
      <c r="J865" s="25"/>
      <c r="O865" s="126"/>
    </row>
    <row r="866" spans="4:15" s="15" customFormat="1" ht="12" customHeight="1">
      <c r="D866" s="119"/>
      <c r="E866" s="119"/>
      <c r="F866" s="119"/>
      <c r="J866" s="25"/>
      <c r="O866" s="126"/>
    </row>
    <row r="867" spans="4:15" s="15" customFormat="1" ht="12" customHeight="1">
      <c r="D867" s="119"/>
      <c r="E867" s="119"/>
      <c r="F867" s="119"/>
      <c r="J867" s="25"/>
      <c r="O867" s="126"/>
    </row>
    <row r="868" spans="4:15" s="15" customFormat="1" ht="12" customHeight="1">
      <c r="D868" s="119"/>
      <c r="E868" s="119"/>
      <c r="F868" s="119"/>
      <c r="J868" s="25"/>
      <c r="O868" s="126"/>
    </row>
    <row r="869" spans="4:15" s="15" customFormat="1" ht="12" customHeight="1">
      <c r="D869" s="119"/>
      <c r="E869" s="119"/>
      <c r="F869" s="119"/>
      <c r="J869" s="25"/>
      <c r="O869" s="126"/>
    </row>
    <row r="870" spans="4:15" s="15" customFormat="1" ht="12" customHeight="1">
      <c r="D870" s="119"/>
      <c r="E870" s="119"/>
      <c r="F870" s="119"/>
      <c r="J870" s="25"/>
      <c r="O870" s="126"/>
    </row>
    <row r="871" spans="4:15" s="15" customFormat="1" ht="12" customHeight="1">
      <c r="D871" s="119"/>
      <c r="E871" s="119"/>
      <c r="F871" s="119"/>
      <c r="J871" s="25"/>
      <c r="O871" s="126"/>
    </row>
    <row r="872" spans="4:15" s="15" customFormat="1" ht="12" customHeight="1">
      <c r="D872" s="119"/>
      <c r="E872" s="119"/>
      <c r="F872" s="119"/>
      <c r="J872" s="25"/>
      <c r="O872" s="126"/>
    </row>
    <row r="873" spans="4:15" s="15" customFormat="1" ht="12" customHeight="1">
      <c r="D873" s="119"/>
      <c r="E873" s="119"/>
      <c r="F873" s="119"/>
      <c r="J873" s="25"/>
      <c r="O873" s="126"/>
    </row>
    <row r="874" spans="4:15" s="15" customFormat="1" ht="12" customHeight="1">
      <c r="D874" s="119"/>
      <c r="E874" s="119"/>
      <c r="F874" s="119"/>
      <c r="J874" s="25"/>
      <c r="O874" s="126"/>
    </row>
    <row r="875" spans="4:15" s="15" customFormat="1" ht="12" customHeight="1">
      <c r="D875" s="119"/>
      <c r="E875" s="119"/>
      <c r="F875" s="119"/>
      <c r="J875" s="25"/>
      <c r="O875" s="126"/>
    </row>
    <row r="876" spans="4:15" s="15" customFormat="1" ht="12" customHeight="1">
      <c r="D876" s="119"/>
      <c r="E876" s="119"/>
      <c r="F876" s="119"/>
      <c r="J876" s="25"/>
      <c r="O876" s="126"/>
    </row>
    <row r="877" spans="4:15" s="15" customFormat="1" ht="12" customHeight="1">
      <c r="D877" s="119"/>
      <c r="E877" s="119"/>
      <c r="F877" s="119"/>
      <c r="J877" s="25"/>
      <c r="O877" s="126"/>
    </row>
    <row r="878" spans="4:15" s="15" customFormat="1" ht="12" customHeight="1">
      <c r="D878" s="119"/>
      <c r="E878" s="119"/>
      <c r="F878" s="119"/>
      <c r="J878" s="25"/>
      <c r="O878" s="126"/>
    </row>
    <row r="879" spans="4:15" s="15" customFormat="1" ht="12" customHeight="1">
      <c r="D879" s="119"/>
      <c r="E879" s="119"/>
      <c r="F879" s="119"/>
      <c r="J879" s="25"/>
      <c r="O879" s="126"/>
    </row>
    <row r="880" spans="4:15" s="15" customFormat="1" ht="12" customHeight="1">
      <c r="D880" s="119"/>
      <c r="E880" s="119"/>
      <c r="F880" s="119"/>
      <c r="J880" s="25"/>
      <c r="O880" s="126"/>
    </row>
    <row r="881" spans="4:15" s="15" customFormat="1" ht="12" customHeight="1">
      <c r="D881" s="119"/>
      <c r="E881" s="119"/>
      <c r="F881" s="119"/>
      <c r="J881" s="25"/>
      <c r="O881" s="126"/>
    </row>
    <row r="882" spans="4:15" s="15" customFormat="1" ht="12" customHeight="1">
      <c r="D882" s="119"/>
      <c r="E882" s="119"/>
      <c r="F882" s="119"/>
      <c r="J882" s="25"/>
      <c r="O882" s="126"/>
    </row>
    <row r="883" spans="4:15" s="15" customFormat="1" ht="12" customHeight="1">
      <c r="D883" s="119"/>
      <c r="E883" s="119"/>
      <c r="F883" s="119"/>
      <c r="J883" s="25"/>
      <c r="O883" s="126"/>
    </row>
    <row r="884" spans="4:15" s="15" customFormat="1" ht="12" customHeight="1">
      <c r="D884" s="119"/>
      <c r="E884" s="119"/>
      <c r="F884" s="119"/>
      <c r="J884" s="25"/>
      <c r="O884" s="126"/>
    </row>
    <row r="885" spans="4:15" s="15" customFormat="1" ht="12" customHeight="1">
      <c r="D885" s="119"/>
      <c r="E885" s="119"/>
      <c r="F885" s="119"/>
      <c r="J885" s="25"/>
      <c r="O885" s="126"/>
    </row>
    <row r="886" spans="4:15" s="15" customFormat="1" ht="12" customHeight="1">
      <c r="D886" s="119"/>
      <c r="E886" s="119"/>
      <c r="F886" s="119"/>
      <c r="J886" s="25"/>
      <c r="O886" s="126"/>
    </row>
    <row r="887" spans="4:15" s="15" customFormat="1" ht="12" customHeight="1">
      <c r="D887" s="119"/>
      <c r="E887" s="119"/>
      <c r="F887" s="119"/>
      <c r="J887" s="25"/>
      <c r="O887" s="126"/>
    </row>
    <row r="888" spans="4:15" s="15" customFormat="1" ht="12" customHeight="1">
      <c r="D888" s="119"/>
      <c r="E888" s="119"/>
      <c r="F888" s="119"/>
      <c r="J888" s="25"/>
      <c r="O888" s="126"/>
    </row>
    <row r="889" spans="4:15" s="15" customFormat="1" ht="12" customHeight="1">
      <c r="D889" s="119"/>
      <c r="E889" s="119"/>
      <c r="F889" s="119"/>
      <c r="J889" s="25"/>
      <c r="O889" s="126"/>
    </row>
    <row r="890" spans="4:15" s="15" customFormat="1" ht="12" customHeight="1">
      <c r="D890" s="119"/>
      <c r="E890" s="119"/>
      <c r="F890" s="119"/>
      <c r="J890" s="25"/>
      <c r="O890" s="126"/>
    </row>
    <row r="891" spans="4:15" s="15" customFormat="1" ht="12" customHeight="1">
      <c r="D891" s="119"/>
      <c r="E891" s="119"/>
      <c r="F891" s="119"/>
      <c r="J891" s="25"/>
      <c r="O891" s="126"/>
    </row>
    <row r="892" spans="4:15" s="15" customFormat="1" ht="12" customHeight="1">
      <c r="D892" s="119"/>
      <c r="E892" s="119"/>
      <c r="F892" s="119"/>
      <c r="J892" s="25"/>
      <c r="O892" s="126"/>
    </row>
    <row r="893" spans="4:15" s="15" customFormat="1" ht="12" customHeight="1">
      <c r="D893" s="119"/>
      <c r="E893" s="119"/>
      <c r="F893" s="119"/>
      <c r="J893" s="25"/>
      <c r="O893" s="126"/>
    </row>
    <row r="894" spans="4:15" s="15" customFormat="1" ht="12" customHeight="1">
      <c r="D894" s="119"/>
      <c r="E894" s="119"/>
      <c r="F894" s="119"/>
      <c r="J894" s="25"/>
      <c r="O894" s="126"/>
    </row>
    <row r="895" spans="4:15" s="15" customFormat="1" ht="12" customHeight="1">
      <c r="D895" s="119"/>
      <c r="E895" s="119"/>
      <c r="F895" s="119"/>
      <c r="J895" s="25"/>
      <c r="O895" s="126"/>
    </row>
    <row r="896" spans="4:15" s="15" customFormat="1" ht="12" customHeight="1">
      <c r="D896" s="119"/>
      <c r="E896" s="119"/>
      <c r="F896" s="119"/>
      <c r="J896" s="25"/>
      <c r="O896" s="126"/>
    </row>
    <row r="897" spans="4:15" s="15" customFormat="1" ht="12" customHeight="1">
      <c r="D897" s="119"/>
      <c r="E897" s="119"/>
      <c r="F897" s="119"/>
      <c r="J897" s="25"/>
      <c r="O897" s="126"/>
    </row>
    <row r="898" spans="4:15" s="15" customFormat="1" ht="12" customHeight="1">
      <c r="D898" s="119"/>
      <c r="E898" s="119"/>
      <c r="F898" s="119"/>
      <c r="J898" s="25"/>
      <c r="O898" s="126"/>
    </row>
    <row r="899" spans="4:15" s="15" customFormat="1" ht="12" customHeight="1">
      <c r="D899" s="119"/>
      <c r="E899" s="119"/>
      <c r="F899" s="119"/>
      <c r="J899" s="25"/>
      <c r="O899" s="126"/>
    </row>
    <row r="900" spans="4:15" s="15" customFormat="1" ht="12" customHeight="1">
      <c r="D900" s="119"/>
      <c r="E900" s="119"/>
      <c r="F900" s="119"/>
      <c r="J900" s="25"/>
      <c r="O900" s="126"/>
    </row>
    <row r="901" spans="4:15" s="15" customFormat="1" ht="12" customHeight="1">
      <c r="D901" s="119"/>
      <c r="E901" s="119"/>
      <c r="F901" s="119"/>
      <c r="J901" s="25"/>
      <c r="O901" s="126"/>
    </row>
    <row r="902" spans="4:15" s="15" customFormat="1" ht="12" customHeight="1">
      <c r="D902" s="119"/>
      <c r="E902" s="119"/>
      <c r="F902" s="119"/>
      <c r="J902" s="25"/>
      <c r="O902" s="126"/>
    </row>
    <row r="903" spans="4:15" s="15" customFormat="1" ht="12" customHeight="1">
      <c r="D903" s="119"/>
      <c r="E903" s="119"/>
      <c r="F903" s="119"/>
      <c r="J903" s="25"/>
      <c r="O903" s="126"/>
    </row>
    <row r="904" spans="4:15" s="15" customFormat="1" ht="12" customHeight="1">
      <c r="D904" s="119"/>
      <c r="E904" s="119"/>
      <c r="F904" s="119"/>
      <c r="J904" s="25"/>
      <c r="O904" s="126"/>
    </row>
    <row r="905" spans="4:15" s="15" customFormat="1" ht="12" customHeight="1">
      <c r="D905" s="119"/>
      <c r="E905" s="119"/>
      <c r="F905" s="119"/>
      <c r="J905" s="25"/>
      <c r="O905" s="126"/>
    </row>
    <row r="906" spans="4:15" s="15" customFormat="1" ht="12" customHeight="1">
      <c r="D906" s="119"/>
      <c r="E906" s="119"/>
      <c r="F906" s="119"/>
      <c r="J906" s="25"/>
      <c r="O906" s="126"/>
    </row>
    <row r="907" spans="4:15" s="15" customFormat="1" ht="12" customHeight="1">
      <c r="D907" s="119"/>
      <c r="E907" s="119"/>
      <c r="F907" s="119"/>
      <c r="J907" s="25"/>
      <c r="O907" s="126"/>
    </row>
    <row r="908" spans="4:15" s="15" customFormat="1" ht="12" customHeight="1">
      <c r="D908" s="119"/>
      <c r="E908" s="119"/>
      <c r="F908" s="119"/>
      <c r="J908" s="25"/>
      <c r="O908" s="126"/>
    </row>
    <row r="909" spans="4:15" s="15" customFormat="1" ht="12" customHeight="1">
      <c r="D909" s="119"/>
      <c r="E909" s="119"/>
      <c r="F909" s="119"/>
      <c r="J909" s="25"/>
      <c r="O909" s="126"/>
    </row>
    <row r="910" spans="4:15" s="15" customFormat="1" ht="12" customHeight="1">
      <c r="D910" s="119"/>
      <c r="E910" s="119"/>
      <c r="F910" s="119"/>
      <c r="J910" s="25"/>
      <c r="O910" s="126"/>
    </row>
    <row r="911" spans="4:15" s="15" customFormat="1" ht="12" customHeight="1">
      <c r="D911" s="119"/>
      <c r="E911" s="119"/>
      <c r="F911" s="119"/>
      <c r="J911" s="25"/>
      <c r="O911" s="126"/>
    </row>
    <row r="912" spans="4:15" s="15" customFormat="1" ht="12" customHeight="1">
      <c r="D912" s="119"/>
      <c r="E912" s="119"/>
      <c r="F912" s="119"/>
      <c r="J912" s="25"/>
      <c r="O912" s="126"/>
    </row>
    <row r="913" spans="4:15" s="15" customFormat="1" ht="12" customHeight="1">
      <c r="D913" s="119"/>
      <c r="E913" s="119"/>
      <c r="F913" s="119"/>
      <c r="J913" s="25"/>
      <c r="O913" s="126"/>
    </row>
    <row r="914" spans="4:15" s="15" customFormat="1" ht="12" customHeight="1">
      <c r="D914" s="119"/>
      <c r="E914" s="119"/>
      <c r="F914" s="119"/>
      <c r="J914" s="25"/>
      <c r="O914" s="126"/>
    </row>
    <row r="915" spans="4:15" s="15" customFormat="1" ht="12" customHeight="1">
      <c r="D915" s="119"/>
      <c r="E915" s="119"/>
      <c r="F915" s="119"/>
      <c r="J915" s="25"/>
      <c r="O915" s="126"/>
    </row>
    <row r="916" spans="4:15" s="15" customFormat="1" ht="12" customHeight="1">
      <c r="D916" s="119"/>
      <c r="E916" s="119"/>
      <c r="F916" s="119"/>
      <c r="J916" s="25"/>
      <c r="O916" s="126"/>
    </row>
    <row r="917" spans="4:15" s="15" customFormat="1" ht="12" customHeight="1">
      <c r="D917" s="119"/>
      <c r="E917" s="119"/>
      <c r="F917" s="119"/>
      <c r="J917" s="25"/>
      <c r="O917" s="126"/>
    </row>
    <row r="918" spans="4:15" s="15" customFormat="1" ht="12" customHeight="1">
      <c r="D918" s="119"/>
      <c r="E918" s="119"/>
      <c r="F918" s="119"/>
      <c r="J918" s="25"/>
      <c r="O918" s="126"/>
    </row>
    <row r="919" spans="4:15" s="15" customFormat="1" ht="12" customHeight="1">
      <c r="D919" s="119"/>
      <c r="E919" s="119"/>
      <c r="F919" s="119"/>
      <c r="J919" s="25"/>
      <c r="O919" s="126"/>
    </row>
    <row r="920" spans="4:15" s="15" customFormat="1" ht="12" customHeight="1">
      <c r="D920" s="119"/>
      <c r="E920" s="119"/>
      <c r="F920" s="119"/>
      <c r="J920" s="25"/>
      <c r="O920" s="126"/>
    </row>
    <row r="921" spans="4:15" s="15" customFormat="1" ht="12" customHeight="1">
      <c r="D921" s="119"/>
      <c r="E921" s="119"/>
      <c r="F921" s="119"/>
      <c r="J921" s="25"/>
      <c r="O921" s="126"/>
    </row>
    <row r="922" spans="4:15" s="15" customFormat="1" ht="12" customHeight="1">
      <c r="D922" s="119"/>
      <c r="E922" s="119"/>
      <c r="F922" s="119"/>
      <c r="J922" s="25"/>
      <c r="O922" s="126"/>
    </row>
    <row r="923" spans="4:15" s="15" customFormat="1" ht="12" customHeight="1">
      <c r="D923" s="119"/>
      <c r="E923" s="119"/>
      <c r="F923" s="119"/>
      <c r="J923" s="25"/>
      <c r="O923" s="126"/>
    </row>
    <row r="924" spans="4:15" s="15" customFormat="1" ht="12" customHeight="1">
      <c r="D924" s="119"/>
      <c r="E924" s="119"/>
      <c r="F924" s="119"/>
      <c r="J924" s="25"/>
      <c r="O924" s="126"/>
    </row>
    <row r="925" spans="4:15" s="15" customFormat="1" ht="12" customHeight="1">
      <c r="D925" s="119"/>
      <c r="E925" s="119"/>
      <c r="F925" s="119"/>
      <c r="J925" s="25"/>
      <c r="O925" s="126"/>
    </row>
    <row r="926" spans="4:15" s="15" customFormat="1" ht="12" customHeight="1">
      <c r="D926" s="119"/>
      <c r="E926" s="119"/>
      <c r="F926" s="119"/>
      <c r="J926" s="25"/>
      <c r="O926" s="126"/>
    </row>
    <row r="927" spans="4:15" s="15" customFormat="1" ht="12" customHeight="1">
      <c r="D927" s="119"/>
      <c r="E927" s="119"/>
      <c r="F927" s="119"/>
      <c r="J927" s="25"/>
      <c r="O927" s="126"/>
    </row>
    <row r="928" spans="4:15" s="15" customFormat="1" ht="12" customHeight="1">
      <c r="D928" s="119"/>
      <c r="E928" s="119"/>
      <c r="F928" s="119"/>
      <c r="J928" s="25"/>
      <c r="O928" s="126"/>
    </row>
    <row r="929" spans="4:15" s="15" customFormat="1" ht="12" customHeight="1">
      <c r="D929" s="119"/>
      <c r="E929" s="119"/>
      <c r="F929" s="119"/>
      <c r="J929" s="25"/>
      <c r="O929" s="126"/>
    </row>
    <row r="930" spans="4:15" s="15" customFormat="1" ht="12" customHeight="1">
      <c r="D930" s="119"/>
      <c r="E930" s="119"/>
      <c r="F930" s="119"/>
      <c r="J930" s="25"/>
      <c r="O930" s="126"/>
    </row>
    <row r="931" spans="4:15" s="15" customFormat="1" ht="12" customHeight="1">
      <c r="D931" s="119"/>
      <c r="E931" s="119"/>
      <c r="F931" s="119"/>
      <c r="J931" s="25"/>
      <c r="O931" s="126"/>
    </row>
    <row r="932" spans="4:15" s="15" customFormat="1" ht="12" customHeight="1">
      <c r="D932" s="119"/>
      <c r="E932" s="119"/>
      <c r="F932" s="119"/>
      <c r="J932" s="25"/>
      <c r="O932" s="126"/>
    </row>
    <row r="933" spans="4:15" s="15" customFormat="1" ht="12" customHeight="1">
      <c r="D933" s="119"/>
      <c r="E933" s="119"/>
      <c r="F933" s="119"/>
      <c r="J933" s="25"/>
      <c r="O933" s="126"/>
    </row>
    <row r="934" spans="4:15" s="15" customFormat="1" ht="12" customHeight="1">
      <c r="D934" s="119"/>
      <c r="E934" s="119"/>
      <c r="F934" s="119"/>
      <c r="J934" s="25"/>
      <c r="O934" s="126"/>
    </row>
    <row r="935" spans="4:15" s="15" customFormat="1" ht="12" customHeight="1">
      <c r="D935" s="119"/>
      <c r="E935" s="119"/>
      <c r="F935" s="119"/>
      <c r="J935" s="25"/>
      <c r="O935" s="126"/>
    </row>
    <row r="936" spans="4:15" s="15" customFormat="1" ht="12" customHeight="1">
      <c r="D936" s="119"/>
      <c r="E936" s="119"/>
      <c r="F936" s="119"/>
      <c r="J936" s="25"/>
      <c r="O936" s="126"/>
    </row>
    <row r="937" spans="4:15" s="15" customFormat="1" ht="12" customHeight="1">
      <c r="D937" s="119"/>
      <c r="E937" s="119"/>
      <c r="F937" s="119"/>
      <c r="J937" s="25"/>
      <c r="O937" s="126"/>
    </row>
    <row r="938" spans="4:15" s="15" customFormat="1" ht="12" customHeight="1">
      <c r="D938" s="119"/>
      <c r="E938" s="119"/>
      <c r="F938" s="119"/>
      <c r="J938" s="25"/>
      <c r="O938" s="126"/>
    </row>
    <row r="939" spans="4:15" s="15" customFormat="1" ht="12" customHeight="1">
      <c r="D939" s="119"/>
      <c r="E939" s="119"/>
      <c r="F939" s="119"/>
      <c r="J939" s="25"/>
      <c r="O939" s="126"/>
    </row>
    <row r="940" spans="4:15" s="15" customFormat="1" ht="12" customHeight="1">
      <c r="D940" s="119"/>
      <c r="E940" s="119"/>
      <c r="F940" s="119"/>
      <c r="J940" s="25"/>
      <c r="O940" s="126"/>
    </row>
    <row r="941" spans="4:15" s="15" customFormat="1" ht="12" customHeight="1">
      <c r="D941" s="119"/>
      <c r="E941" s="119"/>
      <c r="F941" s="119"/>
      <c r="J941" s="25"/>
      <c r="O941" s="126"/>
    </row>
    <row r="942" spans="4:15" s="15" customFormat="1" ht="12" customHeight="1">
      <c r="D942" s="119"/>
      <c r="E942" s="119"/>
      <c r="F942" s="119"/>
      <c r="J942" s="25"/>
      <c r="O942" s="126"/>
    </row>
    <row r="943" spans="4:15" s="15" customFormat="1" ht="12" customHeight="1">
      <c r="D943" s="119"/>
      <c r="E943" s="119"/>
      <c r="F943" s="119"/>
      <c r="J943" s="25"/>
      <c r="O943" s="126"/>
    </row>
    <row r="944" spans="4:15" s="15" customFormat="1" ht="12" customHeight="1">
      <c r="D944" s="119"/>
      <c r="E944" s="119"/>
      <c r="F944" s="119"/>
      <c r="J944" s="25"/>
      <c r="O944" s="126"/>
    </row>
    <row r="945" spans="4:15" s="15" customFormat="1" ht="12" customHeight="1">
      <c r="D945" s="119"/>
      <c r="E945" s="119"/>
      <c r="F945" s="119"/>
      <c r="J945" s="25"/>
      <c r="O945" s="126"/>
    </row>
    <row r="946" spans="4:15" s="15" customFormat="1" ht="12" customHeight="1">
      <c r="D946" s="119"/>
      <c r="E946" s="119"/>
      <c r="F946" s="119"/>
      <c r="J946" s="25"/>
      <c r="O946" s="126"/>
    </row>
    <row r="947" spans="4:15" s="15" customFormat="1" ht="12" customHeight="1">
      <c r="D947" s="119"/>
      <c r="E947" s="119"/>
      <c r="F947" s="119"/>
      <c r="J947" s="25"/>
      <c r="O947" s="126"/>
    </row>
    <row r="948" spans="4:15" s="15" customFormat="1" ht="12" customHeight="1">
      <c r="D948" s="119"/>
      <c r="E948" s="119"/>
      <c r="F948" s="119"/>
      <c r="J948" s="25"/>
      <c r="O948" s="126"/>
    </row>
    <row r="949" spans="4:15" s="15" customFormat="1" ht="12" customHeight="1">
      <c r="D949" s="119"/>
      <c r="E949" s="119"/>
      <c r="F949" s="119"/>
      <c r="J949" s="25"/>
      <c r="O949" s="126"/>
    </row>
    <row r="950" spans="4:15" s="15" customFormat="1" ht="12" customHeight="1">
      <c r="D950" s="119"/>
      <c r="E950" s="119"/>
      <c r="F950" s="119"/>
      <c r="J950" s="25"/>
      <c r="O950" s="126"/>
    </row>
    <row r="951" spans="4:15" s="15" customFormat="1" ht="12" customHeight="1">
      <c r="D951" s="119"/>
      <c r="E951" s="119"/>
      <c r="F951" s="119"/>
      <c r="J951" s="25"/>
      <c r="O951" s="126"/>
    </row>
    <row r="952" spans="4:15" s="15" customFormat="1" ht="12" customHeight="1">
      <c r="D952" s="119"/>
      <c r="E952" s="119"/>
      <c r="F952" s="119"/>
      <c r="J952" s="25"/>
      <c r="O952" s="126"/>
    </row>
    <row r="953" spans="4:15" s="15" customFormat="1" ht="12" customHeight="1">
      <c r="D953" s="119"/>
      <c r="E953" s="119"/>
      <c r="F953" s="119"/>
      <c r="J953" s="25"/>
      <c r="O953" s="126"/>
    </row>
    <row r="954" spans="4:15" s="15" customFormat="1" ht="12" customHeight="1">
      <c r="D954" s="119"/>
      <c r="E954" s="119"/>
      <c r="F954" s="119"/>
      <c r="J954" s="25"/>
      <c r="O954" s="126"/>
    </row>
    <row r="955" spans="4:15" s="15" customFormat="1" ht="12" customHeight="1">
      <c r="D955" s="119"/>
      <c r="E955" s="119"/>
      <c r="F955" s="119"/>
      <c r="J955" s="25"/>
      <c r="O955" s="126"/>
    </row>
    <row r="956" spans="4:15" s="15" customFormat="1" ht="12" customHeight="1">
      <c r="D956" s="119"/>
      <c r="E956" s="119"/>
      <c r="F956" s="119"/>
      <c r="J956" s="25"/>
      <c r="O956" s="126"/>
    </row>
    <row r="957" spans="4:15" s="15" customFormat="1" ht="12" customHeight="1">
      <c r="D957" s="119"/>
      <c r="E957" s="119"/>
      <c r="F957" s="119"/>
      <c r="J957" s="25"/>
      <c r="O957" s="126"/>
    </row>
    <row r="958" spans="4:15" s="15" customFormat="1" ht="12" customHeight="1">
      <c r="D958" s="119"/>
      <c r="E958" s="119"/>
      <c r="F958" s="119"/>
      <c r="J958" s="25"/>
      <c r="O958" s="126"/>
    </row>
    <row r="959" spans="4:15" s="15" customFormat="1" ht="12" customHeight="1">
      <c r="D959" s="119"/>
      <c r="E959" s="119"/>
      <c r="F959" s="119"/>
      <c r="J959" s="25"/>
      <c r="O959" s="126"/>
    </row>
    <row r="960" spans="4:15" s="15" customFormat="1" ht="12" customHeight="1">
      <c r="D960" s="119"/>
      <c r="E960" s="119"/>
      <c r="F960" s="119"/>
      <c r="J960" s="25"/>
      <c r="O960" s="126"/>
    </row>
    <row r="961" spans="4:15" s="15" customFormat="1" ht="12" customHeight="1">
      <c r="D961" s="119"/>
      <c r="E961" s="119"/>
      <c r="F961" s="119"/>
      <c r="J961" s="25"/>
      <c r="O961" s="126"/>
    </row>
    <row r="962" spans="4:15" s="15" customFormat="1" ht="12" customHeight="1">
      <c r="D962" s="119"/>
      <c r="E962" s="119"/>
      <c r="F962" s="119"/>
      <c r="J962" s="25"/>
      <c r="O962" s="126"/>
    </row>
    <row r="963" spans="4:15" s="15" customFormat="1" ht="12" customHeight="1">
      <c r="D963" s="119"/>
      <c r="E963" s="119"/>
      <c r="F963" s="119"/>
      <c r="J963" s="25"/>
      <c r="O963" s="126"/>
    </row>
    <row r="964" spans="4:15" s="15" customFormat="1" ht="12" customHeight="1">
      <c r="D964" s="119"/>
      <c r="E964" s="119"/>
      <c r="F964" s="119"/>
      <c r="J964" s="25"/>
      <c r="O964" s="126"/>
    </row>
    <row r="965" spans="4:15" s="15" customFormat="1" ht="12" customHeight="1">
      <c r="D965" s="119"/>
      <c r="E965" s="119"/>
      <c r="F965" s="119"/>
      <c r="J965" s="25"/>
      <c r="O965" s="126"/>
    </row>
    <row r="966" spans="4:15" s="15" customFormat="1" ht="12" customHeight="1">
      <c r="D966" s="119"/>
      <c r="E966" s="119"/>
      <c r="F966" s="119"/>
      <c r="J966" s="25"/>
      <c r="O966" s="126"/>
    </row>
    <row r="967" spans="4:15" s="15" customFormat="1" ht="12" customHeight="1">
      <c r="D967" s="119"/>
      <c r="E967" s="119"/>
      <c r="F967" s="119"/>
      <c r="J967" s="25"/>
      <c r="O967" s="126"/>
    </row>
    <row r="968" spans="4:15" s="15" customFormat="1" ht="12" customHeight="1">
      <c r="D968" s="119"/>
      <c r="E968" s="119"/>
      <c r="F968" s="119"/>
      <c r="J968" s="25"/>
      <c r="O968" s="126"/>
    </row>
    <row r="969" spans="4:15" s="15" customFormat="1" ht="12" customHeight="1">
      <c r="D969" s="119"/>
      <c r="E969" s="119"/>
      <c r="F969" s="119"/>
      <c r="J969" s="25"/>
      <c r="O969" s="126"/>
    </row>
    <row r="970" spans="4:15" s="15" customFormat="1" ht="12" customHeight="1">
      <c r="D970" s="119"/>
      <c r="E970" s="119"/>
      <c r="F970" s="119"/>
      <c r="J970" s="25"/>
      <c r="O970" s="126"/>
    </row>
    <row r="971" spans="4:15" s="15" customFormat="1" ht="12" customHeight="1">
      <c r="D971" s="119"/>
      <c r="E971" s="119"/>
      <c r="F971" s="119"/>
      <c r="J971" s="25"/>
      <c r="O971" s="126"/>
    </row>
    <row r="972" spans="4:15" s="15" customFormat="1" ht="12" customHeight="1">
      <c r="D972" s="119"/>
      <c r="E972" s="119"/>
      <c r="F972" s="119"/>
      <c r="J972" s="25"/>
      <c r="O972" s="126"/>
    </row>
    <row r="973" spans="4:15" s="15" customFormat="1" ht="12" customHeight="1">
      <c r="D973" s="119"/>
      <c r="E973" s="119"/>
      <c r="F973" s="119"/>
      <c r="J973" s="25"/>
      <c r="O973" s="126"/>
    </row>
    <row r="974" spans="4:15" s="15" customFormat="1" ht="12" customHeight="1">
      <c r="D974" s="119"/>
      <c r="E974" s="119"/>
      <c r="F974" s="119"/>
      <c r="J974" s="25"/>
      <c r="O974" s="126"/>
    </row>
    <row r="975" spans="4:15" s="15" customFormat="1" ht="12" customHeight="1">
      <c r="D975" s="119"/>
      <c r="E975" s="119"/>
      <c r="F975" s="119"/>
      <c r="J975" s="25"/>
      <c r="O975" s="126"/>
    </row>
    <row r="976" spans="4:15" s="15" customFormat="1" ht="12" customHeight="1">
      <c r="D976" s="119"/>
      <c r="E976" s="119"/>
      <c r="F976" s="119"/>
      <c r="J976" s="25"/>
      <c r="O976" s="126"/>
    </row>
    <row r="977" spans="4:15" s="15" customFormat="1" ht="12" customHeight="1">
      <c r="D977" s="119"/>
      <c r="E977" s="119"/>
      <c r="F977" s="119"/>
      <c r="J977" s="25"/>
      <c r="O977" s="126"/>
    </row>
    <row r="978" spans="4:15" s="15" customFormat="1" ht="12" customHeight="1">
      <c r="D978" s="119"/>
      <c r="E978" s="119"/>
      <c r="F978" s="119"/>
      <c r="J978" s="25"/>
      <c r="O978" s="126"/>
    </row>
    <row r="979" spans="4:15" s="15" customFormat="1" ht="12" customHeight="1">
      <c r="D979" s="119"/>
      <c r="E979" s="119"/>
      <c r="F979" s="119"/>
      <c r="J979" s="25"/>
      <c r="O979" s="126"/>
    </row>
    <row r="980" spans="4:15" s="15" customFormat="1" ht="12" customHeight="1">
      <c r="D980" s="119"/>
      <c r="E980" s="119"/>
      <c r="F980" s="119"/>
      <c r="J980" s="25"/>
      <c r="O980" s="126"/>
    </row>
    <row r="981" spans="4:15" s="15" customFormat="1" ht="12" customHeight="1">
      <c r="D981" s="119"/>
      <c r="E981" s="119"/>
      <c r="F981" s="119"/>
      <c r="J981" s="25"/>
      <c r="O981" s="126"/>
    </row>
    <row r="982" spans="4:15" s="15" customFormat="1" ht="12" customHeight="1">
      <c r="D982" s="119"/>
      <c r="E982" s="119"/>
      <c r="F982" s="119"/>
      <c r="J982" s="25"/>
      <c r="O982" s="126"/>
    </row>
    <row r="983" spans="4:15" s="15" customFormat="1" ht="12" customHeight="1">
      <c r="D983" s="119"/>
      <c r="E983" s="119"/>
      <c r="F983" s="119"/>
      <c r="J983" s="25"/>
      <c r="O983" s="126"/>
    </row>
    <row r="984" spans="4:15" s="15" customFormat="1" ht="12" customHeight="1">
      <c r="D984" s="119"/>
      <c r="E984" s="119"/>
      <c r="F984" s="119"/>
      <c r="J984" s="25"/>
      <c r="O984" s="126"/>
    </row>
    <row r="985" spans="4:15" s="15" customFormat="1" ht="12" customHeight="1">
      <c r="D985" s="119"/>
      <c r="E985" s="119"/>
      <c r="F985" s="119"/>
      <c r="J985" s="25"/>
      <c r="O985" s="126"/>
    </row>
    <row r="986" spans="4:15" s="15" customFormat="1" ht="12" customHeight="1">
      <c r="D986" s="119"/>
      <c r="E986" s="119"/>
      <c r="F986" s="119"/>
      <c r="J986" s="25"/>
      <c r="O986" s="126"/>
    </row>
    <row r="987" spans="4:15" s="15" customFormat="1" ht="12" customHeight="1">
      <c r="D987" s="119"/>
      <c r="E987" s="119"/>
      <c r="F987" s="119"/>
      <c r="J987" s="25"/>
      <c r="O987" s="126"/>
    </row>
    <row r="988" spans="4:15" s="15" customFormat="1" ht="12" customHeight="1">
      <c r="D988" s="119"/>
      <c r="E988" s="119"/>
      <c r="F988" s="119"/>
      <c r="J988" s="25"/>
      <c r="O988" s="126"/>
    </row>
    <row r="989" spans="4:15" s="15" customFormat="1" ht="12" customHeight="1">
      <c r="D989" s="119"/>
      <c r="E989" s="119"/>
      <c r="F989" s="119"/>
      <c r="J989" s="25"/>
      <c r="O989" s="126"/>
    </row>
    <row r="990" spans="4:15" s="15" customFormat="1" ht="12" customHeight="1">
      <c r="D990" s="119"/>
      <c r="E990" s="119"/>
      <c r="F990" s="119"/>
      <c r="J990" s="25"/>
      <c r="O990" s="126"/>
    </row>
    <row r="991" spans="4:15" s="15" customFormat="1" ht="12" customHeight="1">
      <c r="D991" s="119"/>
      <c r="E991" s="119"/>
      <c r="F991" s="119"/>
      <c r="J991" s="25"/>
      <c r="O991" s="126"/>
    </row>
    <row r="992" spans="4:15" s="15" customFormat="1" ht="12" customHeight="1">
      <c r="D992" s="119"/>
      <c r="E992" s="119"/>
      <c r="F992" s="119"/>
      <c r="J992" s="25"/>
      <c r="O992" s="126"/>
    </row>
    <row r="993" spans="4:15" s="15" customFormat="1" ht="12" customHeight="1">
      <c r="D993" s="119"/>
      <c r="E993" s="119"/>
      <c r="F993" s="119"/>
      <c r="J993" s="25"/>
      <c r="O993" s="126"/>
    </row>
    <row r="994" spans="4:15" s="15" customFormat="1" ht="12" customHeight="1">
      <c r="D994" s="119"/>
      <c r="E994" s="119"/>
      <c r="F994" s="119"/>
      <c r="J994" s="25"/>
      <c r="O994" s="126"/>
    </row>
    <row r="995" spans="4:15" s="15" customFormat="1" ht="12" customHeight="1">
      <c r="D995" s="119"/>
      <c r="E995" s="119"/>
      <c r="F995" s="119"/>
      <c r="J995" s="25"/>
      <c r="O995" s="126"/>
    </row>
    <row r="996" spans="4:15" s="15" customFormat="1" ht="12" customHeight="1">
      <c r="D996" s="119"/>
      <c r="E996" s="119"/>
      <c r="F996" s="119"/>
      <c r="J996" s="25"/>
      <c r="O996" s="126"/>
    </row>
    <row r="997" spans="4:15" s="15" customFormat="1" ht="12" customHeight="1">
      <c r="D997" s="119"/>
      <c r="E997" s="119"/>
      <c r="F997" s="119"/>
      <c r="J997" s="25"/>
      <c r="O997" s="126"/>
    </row>
    <row r="998" spans="4:15" s="15" customFormat="1" ht="12" customHeight="1">
      <c r="D998" s="119"/>
      <c r="E998" s="119"/>
      <c r="F998" s="119"/>
      <c r="J998" s="25"/>
      <c r="O998" s="126"/>
    </row>
    <row r="999" spans="4:15" s="15" customFormat="1" ht="12" customHeight="1">
      <c r="D999" s="119"/>
      <c r="E999" s="119"/>
      <c r="F999" s="119"/>
      <c r="J999" s="25"/>
      <c r="O999" s="126"/>
    </row>
    <row r="1000" spans="4:15" s="15" customFormat="1" ht="12" customHeight="1">
      <c r="D1000" s="119"/>
      <c r="E1000" s="119"/>
      <c r="F1000" s="119"/>
      <c r="J1000" s="25"/>
      <c r="O1000" s="126"/>
    </row>
    <row r="1001" spans="4:15" s="15" customFormat="1" ht="12" customHeight="1">
      <c r="D1001" s="119"/>
      <c r="E1001" s="119"/>
      <c r="F1001" s="119"/>
      <c r="J1001" s="25"/>
      <c r="O1001" s="126"/>
    </row>
    <row r="1002" spans="4:15" s="15" customFormat="1" ht="12" customHeight="1">
      <c r="D1002" s="119"/>
      <c r="E1002" s="119"/>
      <c r="F1002" s="119"/>
      <c r="J1002" s="25"/>
      <c r="O1002" s="126"/>
    </row>
    <row r="1003" spans="4:15" s="15" customFormat="1" ht="12" customHeight="1">
      <c r="D1003" s="119"/>
      <c r="E1003" s="119"/>
      <c r="F1003" s="119"/>
      <c r="J1003" s="25"/>
      <c r="O1003" s="126"/>
    </row>
    <row r="1004" spans="4:15" s="15" customFormat="1" ht="12" customHeight="1">
      <c r="D1004" s="119"/>
      <c r="E1004" s="119"/>
      <c r="F1004" s="119"/>
      <c r="J1004" s="25"/>
      <c r="O1004" s="126"/>
    </row>
    <row r="1005" spans="4:15" s="15" customFormat="1" ht="12" customHeight="1">
      <c r="D1005" s="119"/>
      <c r="E1005" s="119"/>
      <c r="F1005" s="119"/>
      <c r="J1005" s="25"/>
      <c r="O1005" s="126"/>
    </row>
    <row r="1006" spans="4:15" s="15" customFormat="1" ht="12" customHeight="1">
      <c r="D1006" s="119"/>
      <c r="E1006" s="119"/>
      <c r="F1006" s="119"/>
      <c r="J1006" s="25"/>
      <c r="O1006" s="126"/>
    </row>
    <row r="1007" spans="4:15" s="15" customFormat="1" ht="12" customHeight="1">
      <c r="D1007" s="119"/>
      <c r="E1007" s="119"/>
      <c r="F1007" s="119"/>
      <c r="J1007" s="25"/>
      <c r="O1007" s="126"/>
    </row>
    <row r="1008" spans="4:15" s="15" customFormat="1" ht="12" customHeight="1">
      <c r="D1008" s="119"/>
      <c r="E1008" s="119"/>
      <c r="F1008" s="119"/>
      <c r="J1008" s="25"/>
      <c r="O1008" s="126"/>
    </row>
    <row r="1009" spans="4:15" s="15" customFormat="1" ht="12" customHeight="1">
      <c r="D1009" s="119"/>
      <c r="E1009" s="119"/>
      <c r="F1009" s="119"/>
      <c r="J1009" s="25"/>
      <c r="O1009" s="126"/>
    </row>
    <row r="1010" spans="4:15" s="15" customFormat="1" ht="12" customHeight="1">
      <c r="D1010" s="119"/>
      <c r="E1010" s="119"/>
      <c r="F1010" s="119"/>
      <c r="J1010" s="25"/>
      <c r="O1010" s="126"/>
    </row>
    <row r="1011" spans="4:15" s="15" customFormat="1" ht="12" customHeight="1">
      <c r="D1011" s="119"/>
      <c r="E1011" s="119"/>
      <c r="F1011" s="119"/>
      <c r="J1011" s="25"/>
      <c r="O1011" s="126"/>
    </row>
    <row r="1012" spans="4:15" s="15" customFormat="1" ht="12" customHeight="1">
      <c r="D1012" s="119"/>
      <c r="E1012" s="119"/>
      <c r="F1012" s="119"/>
      <c r="J1012" s="25"/>
      <c r="O1012" s="126"/>
    </row>
    <row r="1013" spans="4:15" s="15" customFormat="1" ht="12" customHeight="1">
      <c r="D1013" s="119"/>
      <c r="E1013" s="119"/>
      <c r="F1013" s="119"/>
      <c r="J1013" s="25"/>
      <c r="O1013" s="126"/>
    </row>
    <row r="1014" spans="4:15" s="15" customFormat="1" ht="12" customHeight="1">
      <c r="D1014" s="119"/>
      <c r="E1014" s="119"/>
      <c r="F1014" s="119"/>
      <c r="J1014" s="25"/>
      <c r="O1014" s="126"/>
    </row>
    <row r="1015" spans="4:15" s="15" customFormat="1" ht="12" customHeight="1">
      <c r="D1015" s="119"/>
      <c r="E1015" s="119"/>
      <c r="F1015" s="119"/>
      <c r="J1015" s="25"/>
      <c r="O1015" s="126"/>
    </row>
    <row r="1016" spans="4:15" s="15" customFormat="1" ht="12" customHeight="1">
      <c r="D1016" s="119"/>
      <c r="E1016" s="119"/>
      <c r="F1016" s="119"/>
      <c r="J1016" s="25"/>
      <c r="O1016" s="126"/>
    </row>
    <row r="1017" spans="4:15" s="15" customFormat="1" ht="12" customHeight="1">
      <c r="D1017" s="119"/>
      <c r="E1017" s="119"/>
      <c r="F1017" s="119"/>
      <c r="J1017" s="25"/>
      <c r="O1017" s="126"/>
    </row>
    <row r="1018" spans="4:15" s="15" customFormat="1" ht="12" customHeight="1">
      <c r="D1018" s="119"/>
      <c r="E1018" s="119"/>
      <c r="F1018" s="119"/>
      <c r="J1018" s="25"/>
      <c r="O1018" s="126"/>
    </row>
    <row r="1019" spans="4:15" s="15" customFormat="1" ht="12" customHeight="1">
      <c r="D1019" s="119"/>
      <c r="E1019" s="119"/>
      <c r="F1019" s="119"/>
      <c r="J1019" s="25"/>
      <c r="O1019" s="126"/>
    </row>
    <row r="1020" spans="4:15" s="15" customFormat="1" ht="12" customHeight="1">
      <c r="D1020" s="119"/>
      <c r="E1020" s="119"/>
      <c r="F1020" s="119"/>
      <c r="J1020" s="25"/>
      <c r="O1020" s="126"/>
    </row>
    <row r="1021" spans="4:15" s="15" customFormat="1" ht="12" customHeight="1">
      <c r="D1021" s="119"/>
      <c r="E1021" s="119"/>
      <c r="F1021" s="119"/>
      <c r="J1021" s="25"/>
      <c r="O1021" s="126"/>
    </row>
    <row r="1022" spans="4:15" s="15" customFormat="1" ht="12" customHeight="1">
      <c r="D1022" s="119"/>
      <c r="E1022" s="119"/>
      <c r="F1022" s="119"/>
      <c r="J1022" s="25"/>
      <c r="O1022" s="126"/>
    </row>
    <row r="1023" spans="4:15" s="15" customFormat="1" ht="12" customHeight="1">
      <c r="D1023" s="119"/>
      <c r="E1023" s="119"/>
      <c r="F1023" s="119"/>
      <c r="J1023" s="25"/>
      <c r="O1023" s="126"/>
    </row>
    <row r="1024" spans="4:15" s="15" customFormat="1" ht="12" customHeight="1">
      <c r="D1024" s="119"/>
      <c r="E1024" s="119"/>
      <c r="F1024" s="119"/>
      <c r="J1024" s="25"/>
      <c r="O1024" s="126"/>
    </row>
    <row r="1025" spans="4:15" s="15" customFormat="1" ht="12" customHeight="1">
      <c r="D1025" s="119"/>
      <c r="E1025" s="119"/>
      <c r="F1025" s="119"/>
      <c r="J1025" s="25"/>
      <c r="O1025" s="126"/>
    </row>
    <row r="1026" spans="4:15" s="15" customFormat="1" ht="12" customHeight="1">
      <c r="D1026" s="119"/>
      <c r="E1026" s="119"/>
      <c r="F1026" s="119"/>
      <c r="J1026" s="25"/>
      <c r="O1026" s="126"/>
    </row>
    <row r="1027" spans="4:15" s="15" customFormat="1" ht="12" customHeight="1">
      <c r="D1027" s="119"/>
      <c r="E1027" s="119"/>
      <c r="F1027" s="119"/>
      <c r="J1027" s="25"/>
      <c r="O1027" s="126"/>
    </row>
    <row r="1028" spans="4:15" s="15" customFormat="1" ht="12" customHeight="1">
      <c r="D1028" s="119"/>
      <c r="E1028" s="119"/>
      <c r="F1028" s="119"/>
      <c r="J1028" s="25"/>
      <c r="O1028" s="126"/>
    </row>
    <row r="1029" spans="4:15" s="15" customFormat="1" ht="12" customHeight="1">
      <c r="D1029" s="119"/>
      <c r="E1029" s="119"/>
      <c r="F1029" s="119"/>
      <c r="J1029" s="25"/>
      <c r="O1029" s="126"/>
    </row>
    <row r="1030" spans="4:15" s="15" customFormat="1" ht="12" customHeight="1">
      <c r="D1030" s="119"/>
      <c r="E1030" s="119"/>
      <c r="F1030" s="119"/>
      <c r="J1030" s="25"/>
      <c r="O1030" s="126"/>
    </row>
    <row r="1031" spans="4:15" s="15" customFormat="1" ht="12" customHeight="1">
      <c r="D1031" s="119"/>
      <c r="E1031" s="119"/>
      <c r="F1031" s="119"/>
      <c r="J1031" s="25"/>
      <c r="O1031" s="126"/>
    </row>
    <row r="1032" spans="4:15" s="15" customFormat="1" ht="12" customHeight="1">
      <c r="D1032" s="119"/>
      <c r="E1032" s="119"/>
      <c r="F1032" s="119"/>
      <c r="J1032" s="25"/>
      <c r="O1032" s="126"/>
    </row>
    <row r="1033" spans="4:15" s="15" customFormat="1" ht="12" customHeight="1">
      <c r="D1033" s="119"/>
      <c r="E1033" s="119"/>
      <c r="F1033" s="119"/>
      <c r="J1033" s="25"/>
      <c r="O1033" s="126"/>
    </row>
    <row r="1034" spans="4:15" s="15" customFormat="1" ht="12" customHeight="1">
      <c r="D1034" s="119"/>
      <c r="E1034" s="119"/>
      <c r="F1034" s="119"/>
      <c r="J1034" s="25"/>
      <c r="O1034" s="126"/>
    </row>
    <row r="1035" spans="4:15" s="15" customFormat="1" ht="12" customHeight="1">
      <c r="D1035" s="119"/>
      <c r="E1035" s="119"/>
      <c r="F1035" s="119"/>
      <c r="J1035" s="25"/>
      <c r="O1035" s="126"/>
    </row>
    <row r="1036" spans="4:15" s="15" customFormat="1" ht="12" customHeight="1">
      <c r="D1036" s="119"/>
      <c r="E1036" s="119"/>
      <c r="F1036" s="119"/>
      <c r="J1036" s="25"/>
      <c r="O1036" s="126"/>
    </row>
    <row r="1037" spans="4:15" s="15" customFormat="1" ht="12" customHeight="1">
      <c r="D1037" s="119"/>
      <c r="E1037" s="119"/>
      <c r="F1037" s="119"/>
      <c r="J1037" s="25"/>
      <c r="O1037" s="126"/>
    </row>
    <row r="1038" spans="4:15" s="15" customFormat="1" ht="12" customHeight="1">
      <c r="D1038" s="119"/>
      <c r="E1038" s="119"/>
      <c r="F1038" s="119"/>
      <c r="J1038" s="25"/>
      <c r="O1038" s="126"/>
    </row>
    <row r="1039" spans="4:15" s="15" customFormat="1" ht="12" customHeight="1">
      <c r="D1039" s="119"/>
      <c r="E1039" s="119"/>
      <c r="F1039" s="119"/>
      <c r="J1039" s="25"/>
      <c r="O1039" s="126"/>
    </row>
    <row r="1040" spans="4:15" s="15" customFormat="1" ht="12" customHeight="1">
      <c r="D1040" s="119"/>
      <c r="E1040" s="119"/>
      <c r="F1040" s="119"/>
      <c r="J1040" s="25"/>
      <c r="O1040" s="126"/>
    </row>
    <row r="1041" spans="4:15" s="15" customFormat="1" ht="12" customHeight="1">
      <c r="D1041" s="119"/>
      <c r="E1041" s="119"/>
      <c r="F1041" s="119"/>
      <c r="J1041" s="25"/>
      <c r="O1041" s="126"/>
    </row>
    <row r="1042" spans="4:15" s="15" customFormat="1" ht="12" customHeight="1">
      <c r="D1042" s="119"/>
      <c r="E1042" s="119"/>
      <c r="F1042" s="119"/>
      <c r="J1042" s="25"/>
      <c r="O1042" s="126"/>
    </row>
    <row r="1043" spans="4:15" s="15" customFormat="1" ht="12" customHeight="1">
      <c r="D1043" s="119"/>
      <c r="E1043" s="119"/>
      <c r="F1043" s="119"/>
      <c r="J1043" s="25"/>
      <c r="O1043" s="126"/>
    </row>
    <row r="1044" spans="4:15" s="15" customFormat="1" ht="12" customHeight="1">
      <c r="D1044" s="119"/>
      <c r="E1044" s="119"/>
      <c r="F1044" s="119"/>
      <c r="J1044" s="25"/>
      <c r="O1044" s="126"/>
    </row>
    <row r="1045" spans="4:15" s="15" customFormat="1" ht="12" customHeight="1">
      <c r="D1045" s="119"/>
      <c r="E1045" s="119"/>
      <c r="F1045" s="119"/>
      <c r="J1045" s="25"/>
      <c r="O1045" s="126"/>
    </row>
    <row r="1046" spans="4:15" s="15" customFormat="1" ht="12" customHeight="1">
      <c r="D1046" s="119"/>
      <c r="E1046" s="119"/>
      <c r="F1046" s="119"/>
      <c r="J1046" s="25"/>
      <c r="O1046" s="126"/>
    </row>
    <row r="1047" spans="4:15" s="15" customFormat="1" ht="12" customHeight="1">
      <c r="D1047" s="119"/>
      <c r="E1047" s="119"/>
      <c r="F1047" s="119"/>
      <c r="J1047" s="25"/>
      <c r="O1047" s="126"/>
    </row>
    <row r="1048" spans="4:15" s="15" customFormat="1" ht="12" customHeight="1">
      <c r="D1048" s="119"/>
      <c r="E1048" s="119"/>
      <c r="F1048" s="119"/>
      <c r="J1048" s="25"/>
      <c r="O1048" s="126"/>
    </row>
    <row r="1049" spans="4:15" s="15" customFormat="1" ht="12" customHeight="1">
      <c r="D1049" s="119"/>
      <c r="E1049" s="119"/>
      <c r="F1049" s="119"/>
      <c r="J1049" s="25"/>
      <c r="O1049" s="126"/>
    </row>
    <row r="1050" spans="4:15" s="15" customFormat="1" ht="12" customHeight="1">
      <c r="D1050" s="119"/>
      <c r="E1050" s="119"/>
      <c r="F1050" s="119"/>
      <c r="J1050" s="25"/>
      <c r="O1050" s="126"/>
    </row>
    <row r="1051" spans="4:15" s="15" customFormat="1" ht="12" customHeight="1">
      <c r="D1051" s="119"/>
      <c r="E1051" s="119"/>
      <c r="F1051" s="119"/>
      <c r="J1051" s="25"/>
      <c r="O1051" s="126"/>
    </row>
    <row r="1052" spans="4:15" s="15" customFormat="1" ht="12" customHeight="1">
      <c r="D1052" s="119"/>
      <c r="E1052" s="119"/>
      <c r="F1052" s="119"/>
      <c r="J1052" s="25"/>
      <c r="O1052" s="126"/>
    </row>
    <row r="1053" spans="4:15" s="15" customFormat="1" ht="12" customHeight="1">
      <c r="D1053" s="119"/>
      <c r="E1053" s="119"/>
      <c r="F1053" s="119"/>
      <c r="J1053" s="25"/>
      <c r="O1053" s="126"/>
    </row>
    <row r="1054" spans="4:15" s="15" customFormat="1" ht="12" customHeight="1">
      <c r="D1054" s="119"/>
      <c r="E1054" s="119"/>
      <c r="F1054" s="119"/>
      <c r="J1054" s="25"/>
      <c r="O1054" s="126"/>
    </row>
    <row r="1055" spans="4:15" s="15" customFormat="1" ht="12" customHeight="1">
      <c r="D1055" s="119"/>
      <c r="E1055" s="119"/>
      <c r="F1055" s="119"/>
      <c r="J1055" s="25"/>
      <c r="O1055" s="126"/>
    </row>
    <row r="1056" spans="4:15" s="15" customFormat="1" ht="12" customHeight="1">
      <c r="D1056" s="119"/>
      <c r="E1056" s="119"/>
      <c r="F1056" s="119"/>
      <c r="J1056" s="25"/>
      <c r="O1056" s="126"/>
    </row>
    <row r="1057" spans="4:15" s="15" customFormat="1" ht="12" customHeight="1">
      <c r="D1057" s="119"/>
      <c r="E1057" s="119"/>
      <c r="F1057" s="119"/>
      <c r="J1057" s="25"/>
      <c r="O1057" s="126"/>
    </row>
    <row r="1058" spans="4:15" s="15" customFormat="1" ht="12" customHeight="1">
      <c r="D1058" s="119"/>
      <c r="E1058" s="119"/>
      <c r="F1058" s="119"/>
      <c r="J1058" s="25"/>
      <c r="O1058" s="126"/>
    </row>
    <row r="1059" spans="4:15" s="15" customFormat="1" ht="12" customHeight="1">
      <c r="D1059" s="119"/>
      <c r="E1059" s="119"/>
      <c r="F1059" s="119"/>
      <c r="J1059" s="25"/>
      <c r="O1059" s="126"/>
    </row>
    <row r="1060" spans="4:15" s="15" customFormat="1" ht="12" customHeight="1">
      <c r="D1060" s="119"/>
      <c r="E1060" s="119"/>
      <c r="F1060" s="119"/>
      <c r="J1060" s="25"/>
      <c r="O1060" s="126"/>
    </row>
    <row r="1061" spans="4:15" s="15" customFormat="1" ht="12" customHeight="1">
      <c r="D1061" s="119"/>
      <c r="E1061" s="119"/>
      <c r="F1061" s="119"/>
      <c r="J1061" s="25"/>
      <c r="O1061" s="126"/>
    </row>
    <row r="1062" spans="4:15" s="15" customFormat="1" ht="12" customHeight="1">
      <c r="D1062" s="119"/>
      <c r="E1062" s="119"/>
      <c r="F1062" s="119"/>
      <c r="J1062" s="25"/>
      <c r="O1062" s="126"/>
    </row>
    <row r="1063" spans="4:15" s="15" customFormat="1" ht="12" customHeight="1">
      <c r="D1063" s="119"/>
      <c r="E1063" s="119"/>
      <c r="F1063" s="119"/>
      <c r="J1063" s="25"/>
      <c r="O1063" s="126"/>
    </row>
    <row r="1064" spans="4:15" s="15" customFormat="1" ht="12" customHeight="1">
      <c r="D1064" s="119"/>
      <c r="E1064" s="119"/>
      <c r="F1064" s="119"/>
      <c r="J1064" s="25"/>
      <c r="O1064" s="126"/>
    </row>
    <row r="1065" spans="4:15" s="15" customFormat="1" ht="12" customHeight="1">
      <c r="D1065" s="119"/>
      <c r="E1065" s="119"/>
      <c r="F1065" s="119"/>
      <c r="J1065" s="25"/>
      <c r="O1065" s="126"/>
    </row>
    <row r="1066" spans="4:15" s="15" customFormat="1" ht="12" customHeight="1">
      <c r="D1066" s="119"/>
      <c r="E1066" s="119"/>
      <c r="F1066" s="119"/>
      <c r="J1066" s="25"/>
      <c r="O1066" s="126"/>
    </row>
    <row r="1067" spans="4:15" s="15" customFormat="1" ht="12" customHeight="1">
      <c r="D1067" s="119"/>
      <c r="E1067" s="119"/>
      <c r="F1067" s="119"/>
      <c r="J1067" s="25"/>
      <c r="O1067" s="126"/>
    </row>
    <row r="1068" spans="4:15" s="15" customFormat="1" ht="12" customHeight="1">
      <c r="D1068" s="119"/>
      <c r="E1068" s="119"/>
      <c r="F1068" s="119"/>
      <c r="J1068" s="25"/>
      <c r="O1068" s="126"/>
    </row>
    <row r="1069" spans="4:15" s="15" customFormat="1" ht="12" customHeight="1">
      <c r="D1069" s="119"/>
      <c r="E1069" s="119"/>
      <c r="F1069" s="119"/>
      <c r="J1069" s="25"/>
      <c r="O1069" s="126"/>
    </row>
    <row r="1070" spans="4:15" s="15" customFormat="1" ht="12" customHeight="1">
      <c r="D1070" s="119"/>
      <c r="E1070" s="119"/>
      <c r="F1070" s="119"/>
      <c r="J1070" s="25"/>
      <c r="O1070" s="126"/>
    </row>
    <row r="1071" spans="4:15" s="15" customFormat="1" ht="12" customHeight="1">
      <c r="D1071" s="119"/>
      <c r="E1071" s="119"/>
      <c r="F1071" s="119"/>
      <c r="J1071" s="25"/>
      <c r="O1071" s="126"/>
    </row>
    <row r="1072" spans="4:15" s="15" customFormat="1" ht="12" customHeight="1">
      <c r="D1072" s="119"/>
      <c r="E1072" s="119"/>
      <c r="F1072" s="119"/>
      <c r="J1072" s="25"/>
      <c r="O1072" s="126"/>
    </row>
    <row r="1073" spans="4:15" s="15" customFormat="1" ht="12" customHeight="1">
      <c r="D1073" s="119"/>
      <c r="E1073" s="119"/>
      <c r="F1073" s="119"/>
      <c r="J1073" s="25"/>
      <c r="O1073" s="126"/>
    </row>
    <row r="1074" spans="4:15" s="15" customFormat="1" ht="12" customHeight="1">
      <c r="D1074" s="119"/>
      <c r="E1074" s="119"/>
      <c r="F1074" s="119"/>
      <c r="J1074" s="25"/>
      <c r="O1074" s="126"/>
    </row>
    <row r="1075" spans="4:15" s="15" customFormat="1" ht="12" customHeight="1">
      <c r="D1075" s="119"/>
      <c r="E1075" s="119"/>
      <c r="F1075" s="119"/>
      <c r="J1075" s="25"/>
      <c r="O1075" s="126"/>
    </row>
    <row r="1076" spans="4:15" s="15" customFormat="1" ht="12" customHeight="1">
      <c r="D1076" s="119"/>
      <c r="E1076" s="119"/>
      <c r="F1076" s="119"/>
      <c r="J1076" s="25"/>
      <c r="O1076" s="126"/>
    </row>
    <row r="1077" spans="4:15" s="15" customFormat="1" ht="12" customHeight="1">
      <c r="D1077" s="119"/>
      <c r="E1077" s="119"/>
      <c r="F1077" s="119"/>
      <c r="J1077" s="25"/>
      <c r="O1077" s="126"/>
    </row>
    <row r="1078" spans="4:15" s="15" customFormat="1" ht="12" customHeight="1">
      <c r="D1078" s="119"/>
      <c r="E1078" s="119"/>
      <c r="F1078" s="119"/>
      <c r="J1078" s="25"/>
      <c r="O1078" s="126"/>
    </row>
    <row r="1079" spans="4:15" s="15" customFormat="1" ht="12" customHeight="1">
      <c r="D1079" s="119"/>
      <c r="E1079" s="119"/>
      <c r="F1079" s="119"/>
      <c r="J1079" s="25"/>
      <c r="O1079" s="126"/>
    </row>
    <row r="1080" spans="4:15" s="15" customFormat="1" ht="12" customHeight="1">
      <c r="D1080" s="119"/>
      <c r="E1080" s="119"/>
      <c r="F1080" s="119"/>
      <c r="J1080" s="25"/>
      <c r="O1080" s="126"/>
    </row>
    <row r="1081" spans="4:15" s="15" customFormat="1" ht="12" customHeight="1">
      <c r="D1081" s="119"/>
      <c r="E1081" s="119"/>
      <c r="F1081" s="119"/>
      <c r="J1081" s="25"/>
      <c r="O1081" s="126"/>
    </row>
    <row r="1082" spans="4:15" s="15" customFormat="1" ht="12" customHeight="1">
      <c r="D1082" s="119"/>
      <c r="E1082" s="119"/>
      <c r="F1082" s="119"/>
      <c r="J1082" s="25"/>
      <c r="O1082" s="126"/>
    </row>
    <row r="1083" spans="4:15" s="15" customFormat="1" ht="12" customHeight="1">
      <c r="D1083" s="119"/>
      <c r="E1083" s="119"/>
      <c r="F1083" s="119"/>
      <c r="J1083" s="25"/>
      <c r="O1083" s="126"/>
    </row>
    <row r="1084" spans="4:15" s="15" customFormat="1" ht="12" customHeight="1">
      <c r="D1084" s="119"/>
      <c r="E1084" s="119"/>
      <c r="F1084" s="119"/>
      <c r="J1084" s="25"/>
      <c r="O1084" s="126"/>
    </row>
    <row r="1085" spans="4:15" s="15" customFormat="1" ht="12" customHeight="1">
      <c r="D1085" s="119"/>
      <c r="E1085" s="119"/>
      <c r="F1085" s="119"/>
      <c r="J1085" s="25"/>
      <c r="O1085" s="126"/>
    </row>
    <row r="1086" spans="4:15" s="15" customFormat="1" ht="12" customHeight="1">
      <c r="D1086" s="119"/>
      <c r="E1086" s="119"/>
      <c r="F1086" s="119"/>
      <c r="J1086" s="25"/>
      <c r="O1086" s="126"/>
    </row>
    <row r="1087" spans="4:15" s="15" customFormat="1" ht="12" customHeight="1">
      <c r="D1087" s="119"/>
      <c r="E1087" s="119"/>
      <c r="F1087" s="119"/>
      <c r="J1087" s="25"/>
      <c r="O1087" s="126"/>
    </row>
    <row r="1088" spans="4:15" s="15" customFormat="1" ht="12" customHeight="1">
      <c r="D1088" s="119"/>
      <c r="E1088" s="119"/>
      <c r="F1088" s="119"/>
      <c r="J1088" s="25"/>
      <c r="O1088" s="126"/>
    </row>
    <row r="1089" spans="4:15" s="15" customFormat="1" ht="12" customHeight="1">
      <c r="D1089" s="119"/>
      <c r="E1089" s="119"/>
      <c r="F1089" s="119"/>
      <c r="J1089" s="25"/>
      <c r="O1089" s="126"/>
    </row>
    <row r="1090" spans="4:15" s="15" customFormat="1" ht="12" customHeight="1">
      <c r="D1090" s="119"/>
      <c r="E1090" s="119"/>
      <c r="F1090" s="119"/>
      <c r="J1090" s="25"/>
      <c r="O1090" s="126"/>
    </row>
    <row r="1091" spans="4:15" s="15" customFormat="1" ht="12" customHeight="1">
      <c r="D1091" s="119"/>
      <c r="E1091" s="119"/>
      <c r="F1091" s="119"/>
      <c r="J1091" s="25"/>
      <c r="O1091" s="126"/>
    </row>
    <row r="1092" spans="4:15" s="15" customFormat="1" ht="12" customHeight="1">
      <c r="D1092" s="119"/>
      <c r="E1092" s="119"/>
      <c r="F1092" s="119"/>
      <c r="J1092" s="25"/>
      <c r="O1092" s="126"/>
    </row>
    <row r="1093" spans="4:15" s="15" customFormat="1" ht="12" customHeight="1">
      <c r="D1093" s="119"/>
      <c r="E1093" s="119"/>
      <c r="F1093" s="119"/>
      <c r="J1093" s="25"/>
      <c r="O1093" s="126"/>
    </row>
    <row r="1094" spans="4:15" s="15" customFormat="1" ht="12" customHeight="1">
      <c r="D1094" s="119"/>
      <c r="E1094" s="119"/>
      <c r="F1094" s="119"/>
      <c r="J1094" s="25"/>
      <c r="O1094" s="126"/>
    </row>
    <row r="1095" spans="4:15" s="15" customFormat="1" ht="12" customHeight="1">
      <c r="D1095" s="119"/>
      <c r="E1095" s="119"/>
      <c r="F1095" s="119"/>
      <c r="J1095" s="25"/>
      <c r="O1095" s="126"/>
    </row>
    <row r="1096" spans="4:15" s="15" customFormat="1" ht="12" customHeight="1">
      <c r="D1096" s="119"/>
      <c r="E1096" s="119"/>
      <c r="F1096" s="119"/>
      <c r="J1096" s="25"/>
      <c r="O1096" s="126"/>
    </row>
    <row r="1097" spans="4:15" s="15" customFormat="1" ht="12" customHeight="1">
      <c r="D1097" s="119"/>
      <c r="E1097" s="119"/>
      <c r="F1097" s="119"/>
      <c r="J1097" s="25"/>
      <c r="O1097" s="126"/>
    </row>
    <row r="1098" spans="4:15" s="15" customFormat="1" ht="12" customHeight="1">
      <c r="D1098" s="119"/>
      <c r="E1098" s="119"/>
      <c r="F1098" s="119"/>
      <c r="J1098" s="25"/>
      <c r="O1098" s="126"/>
    </row>
    <row r="1099" spans="4:15" s="15" customFormat="1" ht="12" customHeight="1">
      <c r="D1099" s="119"/>
      <c r="E1099" s="119"/>
      <c r="F1099" s="119"/>
      <c r="J1099" s="25"/>
      <c r="O1099" s="126"/>
    </row>
    <row r="1100" spans="4:15" s="15" customFormat="1" ht="12" customHeight="1">
      <c r="D1100" s="119"/>
      <c r="E1100" s="119"/>
      <c r="F1100" s="119"/>
      <c r="J1100" s="25"/>
      <c r="O1100" s="126"/>
    </row>
    <row r="1101" spans="4:15" s="15" customFormat="1" ht="12" customHeight="1">
      <c r="D1101" s="119"/>
      <c r="E1101" s="119"/>
      <c r="F1101" s="119"/>
      <c r="J1101" s="25"/>
      <c r="O1101" s="126"/>
    </row>
    <row r="1102" spans="4:15" s="15" customFormat="1" ht="12" customHeight="1">
      <c r="D1102" s="119"/>
      <c r="E1102" s="119"/>
      <c r="F1102" s="119"/>
      <c r="J1102" s="25"/>
      <c r="O1102" s="126"/>
    </row>
    <row r="1103" spans="4:15" s="15" customFormat="1" ht="12" customHeight="1">
      <c r="D1103" s="119"/>
      <c r="E1103" s="119"/>
      <c r="F1103" s="119"/>
      <c r="J1103" s="25"/>
      <c r="O1103" s="126"/>
    </row>
    <row r="1104" spans="4:15" s="15" customFormat="1" ht="12" customHeight="1">
      <c r="D1104" s="119"/>
      <c r="E1104" s="119"/>
      <c r="F1104" s="119"/>
      <c r="J1104" s="25"/>
      <c r="O1104" s="126"/>
    </row>
    <row r="1105" spans="4:15" s="15" customFormat="1" ht="12" customHeight="1">
      <c r="D1105" s="119"/>
      <c r="E1105" s="119"/>
      <c r="F1105" s="119"/>
      <c r="J1105" s="25"/>
      <c r="O1105" s="126"/>
    </row>
    <row r="1106" spans="4:15" s="15" customFormat="1" ht="12" customHeight="1">
      <c r="D1106" s="119"/>
      <c r="E1106" s="119"/>
      <c r="F1106" s="119"/>
      <c r="J1106" s="25"/>
      <c r="O1106" s="126"/>
    </row>
    <row r="1107" spans="4:15" s="15" customFormat="1" ht="12" customHeight="1">
      <c r="D1107" s="119"/>
      <c r="E1107" s="119"/>
      <c r="F1107" s="119"/>
      <c r="J1107" s="25"/>
      <c r="O1107" s="126"/>
    </row>
    <row r="1108" spans="4:15" s="15" customFormat="1" ht="12" customHeight="1">
      <c r="D1108" s="119"/>
      <c r="E1108" s="119"/>
      <c r="F1108" s="119"/>
      <c r="J1108" s="25"/>
      <c r="O1108" s="126"/>
    </row>
    <row r="1109" spans="4:15" s="15" customFormat="1" ht="12" customHeight="1">
      <c r="D1109" s="119"/>
      <c r="E1109" s="119"/>
      <c r="F1109" s="119"/>
      <c r="J1109" s="25"/>
      <c r="O1109" s="126"/>
    </row>
    <row r="1110" spans="4:15" s="15" customFormat="1" ht="12" customHeight="1">
      <c r="D1110" s="119"/>
      <c r="E1110" s="119"/>
      <c r="F1110" s="119"/>
      <c r="J1110" s="25"/>
      <c r="O1110" s="126"/>
    </row>
    <row r="1111" spans="4:15" s="15" customFormat="1" ht="12" customHeight="1">
      <c r="D1111" s="119"/>
      <c r="E1111" s="119"/>
      <c r="F1111" s="119"/>
      <c r="J1111" s="25"/>
      <c r="O1111" s="126"/>
    </row>
    <row r="1112" spans="4:15" s="15" customFormat="1" ht="12" customHeight="1">
      <c r="D1112" s="119"/>
      <c r="E1112" s="119"/>
      <c r="F1112" s="119"/>
      <c r="J1112" s="25"/>
      <c r="O1112" s="126"/>
    </row>
    <row r="1113" spans="4:15" s="15" customFormat="1" ht="12" customHeight="1">
      <c r="D1113" s="119"/>
      <c r="E1113" s="119"/>
      <c r="F1113" s="119"/>
      <c r="J1113" s="25"/>
      <c r="O1113" s="126"/>
    </row>
    <row r="1114" spans="4:15" s="15" customFormat="1" ht="12" customHeight="1">
      <c r="D1114" s="119"/>
      <c r="E1114" s="119"/>
      <c r="F1114" s="119"/>
      <c r="J1114" s="25"/>
      <c r="O1114" s="126"/>
    </row>
    <row r="1115" spans="4:15" s="15" customFormat="1" ht="12" customHeight="1">
      <c r="D1115" s="119"/>
      <c r="E1115" s="119"/>
      <c r="F1115" s="119"/>
      <c r="J1115" s="25"/>
      <c r="O1115" s="126"/>
    </row>
    <row r="1116" spans="4:15" s="15" customFormat="1" ht="12" customHeight="1">
      <c r="D1116" s="119"/>
      <c r="E1116" s="119"/>
      <c r="F1116" s="119"/>
      <c r="J1116" s="25"/>
      <c r="O1116" s="126"/>
    </row>
    <row r="1117" spans="4:15" s="15" customFormat="1" ht="12" customHeight="1">
      <c r="D1117" s="119"/>
      <c r="E1117" s="119"/>
      <c r="F1117" s="119"/>
      <c r="J1117" s="25"/>
      <c r="O1117" s="126"/>
    </row>
    <row r="1118" spans="4:15" s="15" customFormat="1" ht="12" customHeight="1">
      <c r="D1118" s="119"/>
      <c r="E1118" s="119"/>
      <c r="F1118" s="119"/>
      <c r="J1118" s="25"/>
      <c r="O1118" s="126"/>
    </row>
    <row r="1119" spans="4:15" s="15" customFormat="1" ht="12" customHeight="1">
      <c r="D1119" s="119"/>
      <c r="E1119" s="119"/>
      <c r="F1119" s="119"/>
      <c r="J1119" s="25"/>
      <c r="O1119" s="126"/>
    </row>
    <row r="1120" spans="4:15" s="15" customFormat="1" ht="12" customHeight="1">
      <c r="D1120" s="119"/>
      <c r="E1120" s="119"/>
      <c r="F1120" s="119"/>
      <c r="J1120" s="25"/>
      <c r="O1120" s="126"/>
    </row>
    <row r="1121" spans="4:15" s="15" customFormat="1" ht="12" customHeight="1">
      <c r="D1121" s="119"/>
      <c r="E1121" s="119"/>
      <c r="F1121" s="119"/>
      <c r="J1121" s="25"/>
      <c r="O1121" s="126"/>
    </row>
    <row r="1122" spans="4:15" s="15" customFormat="1" ht="12" customHeight="1">
      <c r="D1122" s="119"/>
      <c r="E1122" s="119"/>
      <c r="F1122" s="119"/>
      <c r="J1122" s="25"/>
      <c r="O1122" s="126"/>
    </row>
    <row r="1123" spans="4:15" s="15" customFormat="1" ht="12" customHeight="1">
      <c r="D1123" s="119"/>
      <c r="E1123" s="119"/>
      <c r="F1123" s="119"/>
      <c r="J1123" s="25"/>
      <c r="O1123" s="126"/>
    </row>
    <row r="1124" spans="4:15" s="15" customFormat="1" ht="12" customHeight="1">
      <c r="D1124" s="119"/>
      <c r="E1124" s="119"/>
      <c r="F1124" s="119"/>
      <c r="J1124" s="25"/>
      <c r="O1124" s="126"/>
    </row>
    <row r="1125" spans="4:15" s="15" customFormat="1" ht="12" customHeight="1">
      <c r="D1125" s="119"/>
      <c r="E1125" s="119"/>
      <c r="F1125" s="119"/>
      <c r="J1125" s="25"/>
      <c r="O1125" s="126"/>
    </row>
    <row r="1126" spans="4:15" s="15" customFormat="1" ht="12" customHeight="1">
      <c r="D1126" s="119"/>
      <c r="E1126" s="119"/>
      <c r="F1126" s="119"/>
      <c r="J1126" s="25"/>
      <c r="O1126" s="126"/>
    </row>
    <row r="1127" spans="4:15" s="15" customFormat="1" ht="12" customHeight="1">
      <c r="D1127" s="119"/>
      <c r="E1127" s="119"/>
      <c r="F1127" s="119"/>
      <c r="J1127" s="25"/>
      <c r="O1127" s="126"/>
    </row>
    <row r="1128" spans="4:15" s="15" customFormat="1" ht="12" customHeight="1">
      <c r="D1128" s="119"/>
      <c r="E1128" s="119"/>
      <c r="F1128" s="119"/>
      <c r="J1128" s="25"/>
      <c r="O1128" s="126"/>
    </row>
    <row r="1129" spans="4:15" s="15" customFormat="1" ht="12" customHeight="1">
      <c r="D1129" s="119"/>
      <c r="E1129" s="119"/>
      <c r="F1129" s="119"/>
      <c r="J1129" s="25"/>
      <c r="O1129" s="126"/>
    </row>
    <row r="1130" spans="4:15" s="15" customFormat="1" ht="12" customHeight="1">
      <c r="D1130" s="119"/>
      <c r="E1130" s="119"/>
      <c r="F1130" s="119"/>
      <c r="J1130" s="25"/>
      <c r="O1130" s="126"/>
    </row>
    <row r="1131" spans="4:15" s="15" customFormat="1" ht="12" customHeight="1">
      <c r="D1131" s="119"/>
      <c r="E1131" s="119"/>
      <c r="F1131" s="119"/>
      <c r="J1131" s="25"/>
      <c r="O1131" s="126"/>
    </row>
    <row r="1132" spans="4:15" s="15" customFormat="1" ht="12" customHeight="1">
      <c r="D1132" s="119"/>
      <c r="E1132" s="119"/>
      <c r="F1132" s="119"/>
      <c r="J1132" s="25"/>
      <c r="O1132" s="126"/>
    </row>
    <row r="1133" spans="4:15" s="15" customFormat="1" ht="12" customHeight="1">
      <c r="D1133" s="119"/>
      <c r="E1133" s="119"/>
      <c r="F1133" s="119"/>
      <c r="J1133" s="25"/>
      <c r="O1133" s="126"/>
    </row>
    <row r="1134" spans="4:15" s="15" customFormat="1" ht="12" customHeight="1">
      <c r="D1134" s="119"/>
      <c r="E1134" s="119"/>
      <c r="F1134" s="119"/>
      <c r="J1134" s="25"/>
      <c r="O1134" s="126"/>
    </row>
    <row r="1135" spans="4:15" s="15" customFormat="1" ht="12" customHeight="1">
      <c r="D1135" s="119"/>
      <c r="E1135" s="119"/>
      <c r="F1135" s="119"/>
      <c r="J1135" s="25"/>
      <c r="O1135" s="126"/>
    </row>
    <row r="1136" spans="4:15" s="15" customFormat="1" ht="12" customHeight="1">
      <c r="D1136" s="119"/>
      <c r="E1136" s="119"/>
      <c r="F1136" s="119"/>
      <c r="J1136" s="25"/>
      <c r="O1136" s="126"/>
    </row>
    <row r="1137" spans="4:15" s="15" customFormat="1" ht="12" customHeight="1">
      <c r="D1137" s="119"/>
      <c r="E1137" s="119"/>
      <c r="F1137" s="119"/>
      <c r="J1137" s="25"/>
      <c r="O1137" s="126"/>
    </row>
    <row r="1138" spans="4:15" s="15" customFormat="1" ht="12" customHeight="1">
      <c r="D1138" s="119"/>
      <c r="E1138" s="119"/>
      <c r="F1138" s="119"/>
      <c r="J1138" s="25"/>
      <c r="O1138" s="126"/>
    </row>
    <row r="1139" spans="4:15" s="15" customFormat="1" ht="12" customHeight="1">
      <c r="D1139" s="119"/>
      <c r="E1139" s="119"/>
      <c r="F1139" s="119"/>
      <c r="J1139" s="25"/>
      <c r="O1139" s="126"/>
    </row>
    <row r="1140" spans="4:15" s="15" customFormat="1" ht="12" customHeight="1">
      <c r="D1140" s="119"/>
      <c r="E1140" s="119"/>
      <c r="F1140" s="119"/>
      <c r="J1140" s="25"/>
      <c r="O1140" s="126"/>
    </row>
    <row r="1141" spans="4:15" s="15" customFormat="1" ht="12" customHeight="1">
      <c r="D1141" s="119"/>
      <c r="E1141" s="119"/>
      <c r="F1141" s="119"/>
      <c r="J1141" s="25"/>
      <c r="O1141" s="126"/>
    </row>
    <row r="1142" spans="4:15" s="15" customFormat="1" ht="12" customHeight="1">
      <c r="D1142" s="119"/>
      <c r="E1142" s="119"/>
      <c r="F1142" s="119"/>
      <c r="J1142" s="25"/>
      <c r="O1142" s="126"/>
    </row>
    <row r="1143" spans="4:15" s="15" customFormat="1" ht="12" customHeight="1">
      <c r="D1143" s="119"/>
      <c r="E1143" s="119"/>
      <c r="F1143" s="119"/>
      <c r="J1143" s="25"/>
      <c r="O1143" s="126"/>
    </row>
    <row r="1144" spans="4:15" s="15" customFormat="1" ht="12" customHeight="1">
      <c r="D1144" s="119"/>
      <c r="E1144" s="119"/>
      <c r="F1144" s="119"/>
      <c r="J1144" s="25"/>
      <c r="O1144" s="126"/>
    </row>
    <row r="1145" spans="4:15" s="15" customFormat="1" ht="12" customHeight="1">
      <c r="D1145" s="119"/>
      <c r="E1145" s="119"/>
      <c r="F1145" s="119"/>
      <c r="J1145" s="25"/>
      <c r="O1145" s="126"/>
    </row>
    <row r="1146" spans="4:15" s="15" customFormat="1" ht="12" customHeight="1">
      <c r="D1146" s="119"/>
      <c r="E1146" s="119"/>
      <c r="F1146" s="119"/>
      <c r="J1146" s="25"/>
      <c r="O1146" s="126"/>
    </row>
    <row r="1147" spans="4:15" s="15" customFormat="1" ht="12" customHeight="1">
      <c r="D1147" s="119"/>
      <c r="E1147" s="119"/>
      <c r="F1147" s="119"/>
      <c r="J1147" s="25"/>
      <c r="O1147" s="126"/>
    </row>
    <row r="1148" spans="4:15" s="15" customFormat="1" ht="12" customHeight="1">
      <c r="D1148" s="119"/>
      <c r="E1148" s="119"/>
      <c r="F1148" s="119"/>
      <c r="J1148" s="25"/>
      <c r="O1148" s="126"/>
    </row>
    <row r="1149" spans="4:15" s="15" customFormat="1" ht="12" customHeight="1">
      <c r="D1149" s="119"/>
      <c r="E1149" s="119"/>
      <c r="F1149" s="119"/>
      <c r="J1149" s="25"/>
      <c r="O1149" s="126"/>
    </row>
    <row r="1150" spans="4:15" s="15" customFormat="1" ht="12" customHeight="1">
      <c r="D1150" s="119"/>
      <c r="E1150" s="119"/>
      <c r="F1150" s="119"/>
      <c r="J1150" s="25"/>
      <c r="O1150" s="126"/>
    </row>
    <row r="1151" spans="4:15" s="15" customFormat="1" ht="12" customHeight="1">
      <c r="D1151" s="119"/>
      <c r="E1151" s="119"/>
      <c r="F1151" s="119"/>
      <c r="J1151" s="25"/>
      <c r="O1151" s="126"/>
    </row>
    <row r="1152" spans="4:15" s="15" customFormat="1" ht="12" customHeight="1">
      <c r="D1152" s="119"/>
      <c r="E1152" s="119"/>
      <c r="F1152" s="119"/>
      <c r="J1152" s="25"/>
      <c r="O1152" s="126"/>
    </row>
    <row r="1153" spans="4:15" s="15" customFormat="1" ht="12" customHeight="1">
      <c r="D1153" s="119"/>
      <c r="E1153" s="119"/>
      <c r="F1153" s="119"/>
      <c r="J1153" s="25"/>
      <c r="O1153" s="126"/>
    </row>
    <row r="1154" spans="4:15" s="15" customFormat="1" ht="12" customHeight="1">
      <c r="D1154" s="119"/>
      <c r="E1154" s="119"/>
      <c r="F1154" s="119"/>
      <c r="J1154" s="25"/>
      <c r="O1154" s="126"/>
    </row>
    <row r="1155" spans="4:15" s="15" customFormat="1" ht="12" customHeight="1">
      <c r="D1155" s="119"/>
      <c r="E1155" s="119"/>
      <c r="F1155" s="119"/>
      <c r="J1155" s="25"/>
      <c r="O1155" s="126"/>
    </row>
    <row r="1156" spans="4:15" s="15" customFormat="1" ht="12" customHeight="1">
      <c r="D1156" s="119"/>
      <c r="E1156" s="119"/>
      <c r="F1156" s="119"/>
      <c r="J1156" s="25"/>
      <c r="O1156" s="126"/>
    </row>
    <row r="1157" spans="4:15" s="15" customFormat="1" ht="12" customHeight="1">
      <c r="D1157" s="119"/>
      <c r="E1157" s="119"/>
      <c r="F1157" s="119"/>
      <c r="J1157" s="25"/>
      <c r="O1157" s="126"/>
    </row>
    <row r="1158" spans="4:15" s="15" customFormat="1" ht="12" customHeight="1">
      <c r="D1158" s="119"/>
      <c r="E1158" s="119"/>
      <c r="F1158" s="119"/>
      <c r="J1158" s="25"/>
      <c r="O1158" s="126"/>
    </row>
    <row r="1159" spans="4:15" s="15" customFormat="1" ht="12" customHeight="1">
      <c r="D1159" s="119"/>
      <c r="E1159" s="119"/>
      <c r="F1159" s="119"/>
      <c r="J1159" s="25"/>
      <c r="O1159" s="126"/>
    </row>
    <row r="1160" spans="4:15" s="15" customFormat="1" ht="12" customHeight="1">
      <c r="D1160" s="119"/>
      <c r="E1160" s="119"/>
      <c r="F1160" s="119"/>
      <c r="J1160" s="25"/>
      <c r="O1160" s="126"/>
    </row>
    <row r="1161" spans="4:15" s="15" customFormat="1" ht="12" customHeight="1">
      <c r="D1161" s="119"/>
      <c r="E1161" s="119"/>
      <c r="F1161" s="119"/>
      <c r="J1161" s="25"/>
      <c r="O1161" s="126"/>
    </row>
    <row r="1162" spans="4:15" s="15" customFormat="1" ht="12" customHeight="1">
      <c r="D1162" s="119"/>
      <c r="E1162" s="119"/>
      <c r="F1162" s="119"/>
      <c r="J1162" s="25"/>
      <c r="O1162" s="126"/>
    </row>
    <row r="1163" spans="4:15" s="15" customFormat="1" ht="12" customHeight="1">
      <c r="D1163" s="119"/>
      <c r="E1163" s="119"/>
      <c r="F1163" s="119"/>
      <c r="J1163" s="25"/>
      <c r="O1163" s="126"/>
    </row>
    <row r="1164" spans="4:15" s="15" customFormat="1" ht="12" customHeight="1">
      <c r="D1164" s="119"/>
      <c r="E1164" s="119"/>
      <c r="F1164" s="119"/>
      <c r="J1164" s="25"/>
      <c r="O1164" s="126"/>
    </row>
    <row r="1165" spans="4:15" s="15" customFormat="1" ht="12" customHeight="1">
      <c r="D1165" s="119"/>
      <c r="E1165" s="119"/>
      <c r="F1165" s="119"/>
      <c r="J1165" s="25"/>
      <c r="O1165" s="126"/>
    </row>
    <row r="1166" spans="4:15" s="15" customFormat="1" ht="12" customHeight="1">
      <c r="D1166" s="119"/>
      <c r="E1166" s="119"/>
      <c r="F1166" s="119"/>
      <c r="J1166" s="25"/>
      <c r="O1166" s="126"/>
    </row>
    <row r="1167" spans="4:15" s="15" customFormat="1" ht="12" customHeight="1">
      <c r="D1167" s="119"/>
      <c r="E1167" s="119"/>
      <c r="F1167" s="119"/>
      <c r="J1167" s="25"/>
      <c r="O1167" s="126"/>
    </row>
    <row r="1168" spans="4:15" s="15" customFormat="1" ht="12" customHeight="1">
      <c r="D1168" s="119"/>
      <c r="E1168" s="119"/>
      <c r="F1168" s="119"/>
      <c r="J1168" s="25"/>
      <c r="O1168" s="126"/>
    </row>
    <row r="1169" spans="4:15" s="15" customFormat="1" ht="12" customHeight="1">
      <c r="D1169" s="119"/>
      <c r="E1169" s="119"/>
      <c r="F1169" s="119"/>
      <c r="J1169" s="25"/>
      <c r="O1169" s="126"/>
    </row>
    <row r="1170" spans="4:15" s="15" customFormat="1" ht="12" customHeight="1">
      <c r="D1170" s="119"/>
      <c r="E1170" s="119"/>
      <c r="F1170" s="119"/>
      <c r="J1170" s="25"/>
      <c r="O1170" s="126"/>
    </row>
    <row r="1171" spans="4:15" s="15" customFormat="1" ht="12" customHeight="1">
      <c r="D1171" s="119"/>
      <c r="E1171" s="119"/>
      <c r="F1171" s="119"/>
      <c r="J1171" s="25"/>
      <c r="O1171" s="126"/>
    </row>
    <row r="1172" spans="4:15" s="15" customFormat="1" ht="12" customHeight="1">
      <c r="D1172" s="119"/>
      <c r="E1172" s="119"/>
      <c r="F1172" s="119"/>
      <c r="J1172" s="25"/>
      <c r="O1172" s="126"/>
    </row>
    <row r="1173" spans="4:15" s="15" customFormat="1" ht="12" customHeight="1">
      <c r="D1173" s="119"/>
      <c r="E1173" s="119"/>
      <c r="F1173" s="119"/>
      <c r="J1173" s="25"/>
      <c r="O1173" s="126"/>
    </row>
    <row r="1174" spans="4:15" s="15" customFormat="1" ht="12" customHeight="1">
      <c r="D1174" s="119"/>
      <c r="E1174" s="119"/>
      <c r="F1174" s="119"/>
      <c r="J1174" s="25"/>
      <c r="O1174" s="126"/>
    </row>
    <row r="1175" spans="4:15" s="15" customFormat="1" ht="12" customHeight="1">
      <c r="D1175" s="119"/>
      <c r="E1175" s="119"/>
      <c r="F1175" s="119"/>
      <c r="J1175" s="25"/>
      <c r="O1175" s="126"/>
    </row>
    <row r="1176" spans="4:15" s="15" customFormat="1" ht="12" customHeight="1">
      <c r="D1176" s="119"/>
      <c r="E1176" s="119"/>
      <c r="F1176" s="119"/>
      <c r="J1176" s="25"/>
      <c r="O1176" s="126"/>
    </row>
    <row r="1177" spans="4:15" s="15" customFormat="1" ht="12" customHeight="1">
      <c r="D1177" s="119"/>
      <c r="E1177" s="119"/>
      <c r="F1177" s="119"/>
      <c r="J1177" s="25"/>
      <c r="O1177" s="126"/>
    </row>
    <row r="1178" spans="4:15" s="15" customFormat="1" ht="12" customHeight="1">
      <c r="D1178" s="119"/>
      <c r="E1178" s="119"/>
      <c r="F1178" s="119"/>
      <c r="J1178" s="25"/>
      <c r="O1178" s="126"/>
    </row>
    <row r="1179" spans="4:15" s="15" customFormat="1" ht="12" customHeight="1">
      <c r="D1179" s="119"/>
      <c r="E1179" s="119"/>
      <c r="F1179" s="119"/>
      <c r="J1179" s="25"/>
      <c r="O1179" s="126"/>
    </row>
    <row r="1180" spans="4:15" s="15" customFormat="1" ht="12" customHeight="1">
      <c r="D1180" s="119"/>
      <c r="E1180" s="119"/>
      <c r="F1180" s="119"/>
      <c r="J1180" s="25"/>
      <c r="O1180" s="126"/>
    </row>
    <row r="1181" spans="4:15" s="15" customFormat="1" ht="12" customHeight="1">
      <c r="D1181" s="119"/>
      <c r="E1181" s="119"/>
      <c r="F1181" s="119"/>
      <c r="J1181" s="25"/>
      <c r="O1181" s="126"/>
    </row>
    <row r="1182" spans="4:15" s="15" customFormat="1" ht="12" customHeight="1">
      <c r="D1182" s="119"/>
      <c r="E1182" s="119"/>
      <c r="F1182" s="119"/>
      <c r="J1182" s="25"/>
      <c r="O1182" s="126"/>
    </row>
    <row r="1183" spans="4:15" s="15" customFormat="1" ht="12" customHeight="1">
      <c r="D1183" s="119"/>
      <c r="E1183" s="119"/>
      <c r="F1183" s="119"/>
      <c r="J1183" s="25"/>
      <c r="O1183" s="126"/>
    </row>
    <row r="1184" spans="4:15" s="15" customFormat="1" ht="12" customHeight="1">
      <c r="D1184" s="119"/>
      <c r="E1184" s="119"/>
      <c r="F1184" s="119"/>
      <c r="J1184" s="25"/>
      <c r="O1184" s="126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eo99WBh56S1IvBERTsGuJgc97J4b9NReCDoHgeKzSLpBWhwcTRmXvoU4FauBKpzjkFci3s5xB2Kmu+Vqfv2VCA==" saltValue="RoUHJe5bjFQBu+Z38Aff9Q==" spinCount="100000" sheet="1" objects="1" scenarios="1"/>
  <mergeCells count="11">
    <mergeCell ref="G77:J77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0:P10"/>
  </mergeCells>
  <phoneticPr fontId="2" type="noConversion"/>
  <dataValidations count="1">
    <dataValidation type="list" allowBlank="1" showInputMessage="1" showErrorMessage="1" sqref="P75" xr:uid="{00000000-0002-0000-05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207"/>
  <sheetViews>
    <sheetView showGridLines="0" showZeros="0" zoomScaleNormal="100" workbookViewId="0">
      <selection activeCell="O6" sqref="O6:Q6"/>
    </sheetView>
  </sheetViews>
  <sheetFormatPr defaultColWidth="10.7109375" defaultRowHeight="12" customHeight="1"/>
  <cols>
    <col min="1" max="1" width="2.7109375" style="28" customWidth="1"/>
    <col min="2" max="2" width="1.85546875" style="15" customWidth="1"/>
    <col min="3" max="3" width="1.7109375" style="15" customWidth="1"/>
    <col min="4" max="4" width="20.7109375" style="119" customWidth="1"/>
    <col min="5" max="5" width="2.7109375" style="119" customWidth="1"/>
    <col min="6" max="6" width="12.5703125" style="119" customWidth="1"/>
    <col min="7" max="7" width="12.5703125" style="15" customWidth="1"/>
    <col min="8" max="8" width="5.140625" style="15" customWidth="1"/>
    <col min="9" max="9" width="4.7109375" style="15" customWidth="1"/>
    <col min="10" max="10" width="4.7109375" style="25" customWidth="1"/>
    <col min="11" max="11" width="13.42578125" style="160" bestFit="1" customWidth="1"/>
    <col min="12" max="12" width="4.28515625" style="15" customWidth="1"/>
    <col min="13" max="13" width="3.7109375" style="15" customWidth="1"/>
    <col min="14" max="14" width="3.28515625" style="15" customWidth="1"/>
    <col min="15" max="15" width="25.42578125" style="126" customWidth="1"/>
    <col min="16" max="21" width="10.7109375" style="15" customWidth="1"/>
    <col min="22" max="16384" width="10.7109375" style="15"/>
  </cols>
  <sheetData>
    <row r="1" spans="1:18" s="21" customFormat="1" ht="12" customHeight="1">
      <c r="A1" s="544" t="s">
        <v>42</v>
      </c>
      <c r="B1" s="544"/>
      <c r="C1" s="544"/>
      <c r="D1" s="544"/>
      <c r="E1" s="544"/>
      <c r="F1" s="165"/>
      <c r="J1" s="166"/>
      <c r="O1" s="538" t="s">
        <v>12</v>
      </c>
      <c r="P1" s="575"/>
      <c r="Q1" s="576"/>
    </row>
    <row r="2" spans="1:18" ht="12" customHeight="1">
      <c r="A2" s="545"/>
      <c r="B2" s="545"/>
      <c r="C2" s="545"/>
      <c r="D2" s="545"/>
      <c r="E2" s="545"/>
      <c r="G2" s="120"/>
      <c r="K2" s="15"/>
      <c r="O2" s="577"/>
      <c r="P2" s="578"/>
      <c r="Q2" s="579"/>
    </row>
    <row r="3" spans="1:18" ht="11.25">
      <c r="A3" s="545"/>
      <c r="B3" s="545"/>
      <c r="C3" s="545"/>
      <c r="D3" s="545"/>
      <c r="E3" s="545"/>
      <c r="G3" s="120" t="s">
        <v>150</v>
      </c>
      <c r="K3" s="15"/>
      <c r="O3" s="547" t="s">
        <v>221</v>
      </c>
      <c r="P3" s="548"/>
      <c r="Q3" s="549"/>
    </row>
    <row r="4" spans="1:18" ht="12" customHeight="1">
      <c r="A4" s="545"/>
      <c r="B4" s="545"/>
      <c r="C4" s="545"/>
      <c r="D4" s="545"/>
      <c r="E4" s="545"/>
      <c r="G4" s="42"/>
      <c r="K4" s="15"/>
      <c r="O4" s="550" t="s">
        <v>222</v>
      </c>
      <c r="P4" s="551"/>
      <c r="Q4" s="552"/>
    </row>
    <row r="5" spans="1:18" ht="12" customHeight="1">
      <c r="K5" s="15"/>
      <c r="O5" s="553" t="s">
        <v>232</v>
      </c>
      <c r="P5" s="589"/>
      <c r="Q5" s="590"/>
    </row>
    <row r="6" spans="1:18" ht="12" customHeight="1" thickBot="1">
      <c r="G6" s="120" t="s">
        <v>47</v>
      </c>
      <c r="K6" s="15"/>
      <c r="O6" s="580" t="s">
        <v>223</v>
      </c>
      <c r="P6" s="581"/>
      <c r="Q6" s="582"/>
    </row>
    <row r="7" spans="1:18" ht="12" customHeight="1" thickBot="1">
      <c r="A7" s="295" t="s">
        <v>50</v>
      </c>
      <c r="B7" s="296"/>
      <c r="C7" s="296"/>
      <c r="D7" s="300"/>
      <c r="E7" s="122"/>
      <c r="F7" s="122"/>
      <c r="G7" s="122"/>
      <c r="H7" s="123"/>
      <c r="I7" s="124"/>
      <c r="J7" s="124"/>
      <c r="K7" s="125" t="s">
        <v>41</v>
      </c>
      <c r="L7" s="120"/>
      <c r="M7" s="120"/>
      <c r="O7" s="565" t="s">
        <v>224</v>
      </c>
      <c r="P7" s="566"/>
      <c r="Q7" s="583"/>
    </row>
    <row r="8" spans="1:18" ht="12" customHeight="1">
      <c r="A8" s="9"/>
      <c r="B8" s="10"/>
      <c r="C8" s="10"/>
      <c r="D8" s="33" t="s">
        <v>152</v>
      </c>
      <c r="E8" s="10"/>
      <c r="F8" s="10"/>
      <c r="G8" s="10"/>
      <c r="H8" s="12"/>
      <c r="I8" s="13"/>
      <c r="J8" s="10"/>
      <c r="K8" s="113">
        <f>'YR 1'!K8</f>
        <v>0</v>
      </c>
      <c r="L8" s="43"/>
      <c r="M8" s="43"/>
      <c r="O8" s="234"/>
      <c r="P8" s="235"/>
      <c r="Q8" s="235"/>
    </row>
    <row r="9" spans="1:18" ht="12" customHeight="1" thickBot="1">
      <c r="A9" s="15"/>
      <c r="D9" s="17"/>
      <c r="E9" s="17"/>
      <c r="F9" s="17"/>
      <c r="G9" s="17"/>
      <c r="H9" s="127"/>
      <c r="I9" s="128"/>
      <c r="J9" s="43"/>
      <c r="K9" s="129" t="s">
        <v>52</v>
      </c>
      <c r="L9" s="27"/>
      <c r="M9" s="27"/>
      <c r="O9" s="234"/>
      <c r="P9" s="235"/>
      <c r="Q9" s="235"/>
    </row>
    <row r="10" spans="1:18" ht="12" customHeight="1" thickBot="1">
      <c r="A10" s="295" t="s">
        <v>51</v>
      </c>
      <c r="B10" s="296"/>
      <c r="C10" s="296"/>
      <c r="D10" s="297"/>
      <c r="E10" s="299"/>
      <c r="F10" s="300"/>
      <c r="G10" s="17"/>
      <c r="H10" s="18"/>
      <c r="I10" s="18"/>
      <c r="J10" s="15" t="s">
        <v>7</v>
      </c>
      <c r="K10" s="139"/>
      <c r="O10" s="234"/>
      <c r="P10" s="235"/>
      <c r="Q10" s="235"/>
    </row>
    <row r="11" spans="1:18" ht="12" customHeight="1" thickBot="1">
      <c r="B11" s="185"/>
      <c r="C11" s="185"/>
      <c r="D11" s="351">
        <f>'YR 1'!D11</f>
        <v>0</v>
      </c>
      <c r="E11" s="247"/>
      <c r="F11" s="247"/>
      <c r="G11" s="247"/>
      <c r="H11" s="13"/>
      <c r="I11" s="13"/>
      <c r="J11" s="34" t="s">
        <v>40</v>
      </c>
      <c r="K11" s="139"/>
      <c r="O11" s="584" t="s">
        <v>151</v>
      </c>
      <c r="P11" s="585"/>
      <c r="Q11" s="215">
        <f>K78</f>
        <v>0</v>
      </c>
    </row>
    <row r="12" spans="1:18" ht="12" customHeight="1" thickBot="1">
      <c r="A12" s="295" t="s">
        <v>53</v>
      </c>
      <c r="B12" s="296"/>
      <c r="C12" s="296"/>
      <c r="D12" s="297"/>
      <c r="E12" s="297"/>
      <c r="F12" s="297"/>
      <c r="G12" s="298"/>
      <c r="H12" s="246"/>
      <c r="I12" s="42" t="s">
        <v>14</v>
      </c>
      <c r="J12" s="130"/>
      <c r="K12" s="131"/>
      <c r="L12" s="43"/>
      <c r="M12" s="43"/>
      <c r="O12" s="234"/>
      <c r="P12" s="572"/>
      <c r="Q12" s="572"/>
    </row>
    <row r="13" spans="1:18" ht="12" customHeight="1">
      <c r="D13" s="27"/>
      <c r="E13" s="27"/>
      <c r="F13" s="27"/>
      <c r="G13" s="27"/>
      <c r="H13" s="132"/>
      <c r="I13" s="133" t="s">
        <v>54</v>
      </c>
      <c r="J13" s="34"/>
      <c r="K13" s="134" t="s">
        <v>55</v>
      </c>
      <c r="L13" s="42"/>
      <c r="M13" s="42"/>
      <c r="P13" s="120" t="s">
        <v>36</v>
      </c>
      <c r="Q13" s="120" t="s">
        <v>8</v>
      </c>
    </row>
    <row r="14" spans="1:18" ht="12" customHeight="1">
      <c r="B14" s="10"/>
      <c r="C14" s="10"/>
      <c r="D14" s="37"/>
      <c r="E14" s="37"/>
      <c r="F14" s="37"/>
      <c r="G14" s="37"/>
      <c r="H14" s="135" t="s">
        <v>56</v>
      </c>
      <c r="I14" s="136" t="s">
        <v>57</v>
      </c>
      <c r="J14" s="136" t="s">
        <v>58</v>
      </c>
      <c r="K14" s="137"/>
      <c r="L14" s="42"/>
      <c r="M14" s="42"/>
      <c r="P14" s="120" t="s">
        <v>59</v>
      </c>
      <c r="Q14" s="120" t="s">
        <v>9</v>
      </c>
      <c r="R14" s="16" t="s">
        <v>115</v>
      </c>
    </row>
    <row r="15" spans="1:18" ht="12" customHeight="1">
      <c r="A15" s="138">
        <v>1</v>
      </c>
      <c r="B15" s="20"/>
      <c r="C15" s="21"/>
      <c r="D15" s="65">
        <f>D11</f>
        <v>0</v>
      </c>
      <c r="E15" s="35"/>
      <c r="F15" s="35"/>
      <c r="G15" s="35"/>
      <c r="H15" s="113"/>
      <c r="I15" s="113"/>
      <c r="J15" s="113"/>
      <c r="K15" s="64">
        <f>(IF(R15&gt;11, (P15*H15),0)+IF(R15&lt;12, (P15*(I15+J15)),0))</f>
        <v>0</v>
      </c>
      <c r="L15" s="25"/>
      <c r="M15" s="25"/>
      <c r="N15" s="15" t="s">
        <v>18</v>
      </c>
      <c r="O15" s="163">
        <f>D15</f>
        <v>0</v>
      </c>
      <c r="P15" s="76">
        <f>Q15/R15</f>
        <v>0</v>
      </c>
      <c r="Q15" s="112">
        <f>'YR 4'!Q15</f>
        <v>0</v>
      </c>
      <c r="R15" s="338">
        <f>'YR 1'!R15</f>
        <v>9</v>
      </c>
    </row>
    <row r="16" spans="1:18" ht="12" customHeight="1">
      <c r="A16" s="138">
        <v>2</v>
      </c>
      <c r="B16" s="20"/>
      <c r="C16" s="21"/>
      <c r="D16" s="262">
        <f>'YR 1'!D16</f>
        <v>0</v>
      </c>
      <c r="E16" s="35"/>
      <c r="F16" s="35"/>
      <c r="G16" s="35"/>
      <c r="H16" s="113"/>
      <c r="I16" s="113"/>
      <c r="J16" s="113"/>
      <c r="K16" s="64">
        <f t="shared" ref="K16:K24" si="0">(IF(R16&gt;11, (P16*H16),0)+IF(R16&lt;12, (P16*(I16+J16)),0))</f>
        <v>0</v>
      </c>
      <c r="L16" s="25"/>
      <c r="M16" s="25"/>
      <c r="N16" s="15" t="s">
        <v>19</v>
      </c>
      <c r="O16" s="163">
        <f>D16</f>
        <v>0</v>
      </c>
      <c r="P16" s="76">
        <f>Q16/R16</f>
        <v>0</v>
      </c>
      <c r="Q16" s="112">
        <f>'YR 4'!Q16</f>
        <v>0</v>
      </c>
      <c r="R16" s="338">
        <f>'YR 1'!R16</f>
        <v>9</v>
      </c>
    </row>
    <row r="17" spans="1:18" ht="12" customHeight="1">
      <c r="A17" s="138">
        <v>3</v>
      </c>
      <c r="B17" s="20"/>
      <c r="C17" s="21"/>
      <c r="D17" s="262">
        <f>'YR 1'!D17</f>
        <v>0</v>
      </c>
      <c r="E17" s="35"/>
      <c r="F17" s="35"/>
      <c r="G17" s="35"/>
      <c r="H17" s="113"/>
      <c r="I17" s="113"/>
      <c r="J17" s="113"/>
      <c r="K17" s="64">
        <f t="shared" si="0"/>
        <v>0</v>
      </c>
      <c r="L17" s="25"/>
      <c r="M17" s="25"/>
      <c r="N17" s="15" t="s">
        <v>19</v>
      </c>
      <c r="O17" s="163">
        <f t="shared" ref="O17:O24" si="1">D17</f>
        <v>0</v>
      </c>
      <c r="P17" s="76">
        <f t="shared" ref="P17:P24" si="2">Q17/R17</f>
        <v>0</v>
      </c>
      <c r="Q17" s="112">
        <f>'YR 4'!Q17</f>
        <v>0</v>
      </c>
      <c r="R17" s="338">
        <f>'YR 1'!R17</f>
        <v>9</v>
      </c>
    </row>
    <row r="18" spans="1:18" ht="12" customHeight="1">
      <c r="A18" s="138">
        <v>4</v>
      </c>
      <c r="B18" s="20"/>
      <c r="C18" s="21"/>
      <c r="D18" s="262">
        <f>'YR 1'!D18</f>
        <v>0</v>
      </c>
      <c r="E18" s="35"/>
      <c r="F18" s="35"/>
      <c r="G18" s="35"/>
      <c r="H18" s="113"/>
      <c r="I18" s="113"/>
      <c r="J18" s="113"/>
      <c r="K18" s="64">
        <f t="shared" si="0"/>
        <v>0</v>
      </c>
      <c r="L18" s="25"/>
      <c r="M18" s="25"/>
      <c r="N18" s="15" t="s">
        <v>19</v>
      </c>
      <c r="O18" s="163">
        <f t="shared" si="1"/>
        <v>0</v>
      </c>
      <c r="P18" s="76">
        <f t="shared" si="2"/>
        <v>0</v>
      </c>
      <c r="Q18" s="112">
        <f>'YR 4'!Q18</f>
        <v>0</v>
      </c>
      <c r="R18" s="338">
        <f>'YR 1'!R18</f>
        <v>9</v>
      </c>
    </row>
    <row r="19" spans="1:18" ht="12" customHeight="1">
      <c r="A19" s="138">
        <v>5</v>
      </c>
      <c r="B19" s="20"/>
      <c r="C19" s="21"/>
      <c r="D19" s="262">
        <f>'YR 1'!D19</f>
        <v>0</v>
      </c>
      <c r="E19" s="35"/>
      <c r="F19" s="35"/>
      <c r="G19" s="35"/>
      <c r="H19" s="113"/>
      <c r="I19" s="113"/>
      <c r="J19" s="113"/>
      <c r="K19" s="64">
        <f t="shared" si="0"/>
        <v>0</v>
      </c>
      <c r="L19" s="25"/>
      <c r="M19" s="25"/>
      <c r="N19" s="15" t="s">
        <v>19</v>
      </c>
      <c r="O19" s="163">
        <f t="shared" si="1"/>
        <v>0</v>
      </c>
      <c r="P19" s="76">
        <f t="shared" si="2"/>
        <v>0</v>
      </c>
      <c r="Q19" s="112">
        <f>'YR 4'!Q19</f>
        <v>0</v>
      </c>
      <c r="R19" s="338">
        <f>'YR 1'!R19</f>
        <v>9</v>
      </c>
    </row>
    <row r="20" spans="1:18" ht="12" customHeight="1">
      <c r="A20" s="138">
        <v>6</v>
      </c>
      <c r="B20" s="20"/>
      <c r="C20" s="21"/>
      <c r="D20" s="262">
        <f>'YR 1'!D20</f>
        <v>0</v>
      </c>
      <c r="E20" s="35"/>
      <c r="F20" s="35"/>
      <c r="G20" s="35"/>
      <c r="H20" s="113"/>
      <c r="I20" s="113"/>
      <c r="J20" s="113"/>
      <c r="K20" s="64">
        <f t="shared" si="0"/>
        <v>0</v>
      </c>
      <c r="L20" s="25"/>
      <c r="M20" s="25"/>
      <c r="N20" s="15" t="s">
        <v>19</v>
      </c>
      <c r="O20" s="163">
        <f t="shared" si="1"/>
        <v>0</v>
      </c>
      <c r="P20" s="76">
        <f t="shared" si="2"/>
        <v>0</v>
      </c>
      <c r="Q20" s="112">
        <f>'YR 4'!Q20</f>
        <v>0</v>
      </c>
      <c r="R20" s="338">
        <f>'YR 1'!R20</f>
        <v>9</v>
      </c>
    </row>
    <row r="21" spans="1:18" ht="12" customHeight="1">
      <c r="A21" s="138">
        <v>7</v>
      </c>
      <c r="B21" s="20"/>
      <c r="C21" s="21"/>
      <c r="D21" s="262">
        <f>'YR 1'!D21</f>
        <v>0</v>
      </c>
      <c r="E21" s="35"/>
      <c r="F21" s="35"/>
      <c r="G21" s="35"/>
      <c r="H21" s="113"/>
      <c r="I21" s="113"/>
      <c r="J21" s="113"/>
      <c r="K21" s="64">
        <f t="shared" si="0"/>
        <v>0</v>
      </c>
      <c r="L21" s="25"/>
      <c r="M21" s="25"/>
      <c r="N21" s="15" t="s">
        <v>19</v>
      </c>
      <c r="O21" s="163">
        <f t="shared" si="1"/>
        <v>0</v>
      </c>
      <c r="P21" s="76">
        <f t="shared" si="2"/>
        <v>0</v>
      </c>
      <c r="Q21" s="112">
        <f>'YR 4'!Q21</f>
        <v>0</v>
      </c>
      <c r="R21" s="338">
        <f>'YR 1'!R21</f>
        <v>9</v>
      </c>
    </row>
    <row r="22" spans="1:18" ht="12" customHeight="1">
      <c r="A22" s="138">
        <v>8</v>
      </c>
      <c r="B22" s="20"/>
      <c r="C22" s="21"/>
      <c r="D22" s="262">
        <f>'YR 1'!D22</f>
        <v>0</v>
      </c>
      <c r="E22" s="35"/>
      <c r="F22" s="35"/>
      <c r="G22" s="35"/>
      <c r="H22" s="113"/>
      <c r="I22" s="113"/>
      <c r="J22" s="113"/>
      <c r="K22" s="64">
        <f t="shared" si="0"/>
        <v>0</v>
      </c>
      <c r="L22" s="25"/>
      <c r="M22" s="25"/>
      <c r="N22" s="15" t="s">
        <v>19</v>
      </c>
      <c r="O22" s="163">
        <f t="shared" si="1"/>
        <v>0</v>
      </c>
      <c r="P22" s="76">
        <f t="shared" si="2"/>
        <v>0</v>
      </c>
      <c r="Q22" s="112">
        <f>'YR 4'!Q22</f>
        <v>0</v>
      </c>
      <c r="R22" s="338">
        <f>'YR 1'!R22</f>
        <v>9</v>
      </c>
    </row>
    <row r="23" spans="1:18" ht="12" customHeight="1">
      <c r="A23" s="138">
        <v>9</v>
      </c>
      <c r="B23" s="20"/>
      <c r="C23" s="21"/>
      <c r="D23" s="262">
        <f>'YR 1'!D23</f>
        <v>0</v>
      </c>
      <c r="E23" s="35"/>
      <c r="F23" s="35"/>
      <c r="G23" s="35"/>
      <c r="H23" s="113"/>
      <c r="I23" s="113"/>
      <c r="J23" s="113"/>
      <c r="K23" s="64">
        <f t="shared" si="0"/>
        <v>0</v>
      </c>
      <c r="L23" s="25"/>
      <c r="M23" s="25"/>
      <c r="N23" s="15" t="s">
        <v>19</v>
      </c>
      <c r="O23" s="163">
        <f t="shared" si="1"/>
        <v>0</v>
      </c>
      <c r="P23" s="76">
        <f t="shared" si="2"/>
        <v>0</v>
      </c>
      <c r="Q23" s="112">
        <f>'YR 4'!Q23</f>
        <v>0</v>
      </c>
      <c r="R23" s="338">
        <f>'YR 1'!R23</f>
        <v>9</v>
      </c>
    </row>
    <row r="24" spans="1:18" ht="12" customHeight="1">
      <c r="A24" s="138">
        <v>10</v>
      </c>
      <c r="B24" s="20"/>
      <c r="C24" s="21"/>
      <c r="D24" s="262">
        <f>'YR 1'!D24</f>
        <v>0</v>
      </c>
      <c r="E24" s="35"/>
      <c r="F24" s="35"/>
      <c r="G24" s="35"/>
      <c r="H24" s="113"/>
      <c r="I24" s="113"/>
      <c r="J24" s="113"/>
      <c r="K24" s="64">
        <f t="shared" si="0"/>
        <v>0</v>
      </c>
      <c r="L24" s="25"/>
      <c r="M24" s="25"/>
      <c r="N24" s="15" t="s">
        <v>19</v>
      </c>
      <c r="O24" s="163">
        <f t="shared" si="1"/>
        <v>0</v>
      </c>
      <c r="P24" s="76">
        <f t="shared" si="2"/>
        <v>0</v>
      </c>
      <c r="Q24" s="112">
        <f>'YR 4'!Q24</f>
        <v>0</v>
      </c>
      <c r="R24" s="338">
        <f>'YR 1'!R24</f>
        <v>9</v>
      </c>
    </row>
    <row r="25" spans="1:18" ht="12" customHeight="1">
      <c r="A25" s="138"/>
      <c r="B25" s="21"/>
      <c r="C25" s="21"/>
      <c r="D25" s="115" t="s">
        <v>275</v>
      </c>
      <c r="E25" s="38"/>
      <c r="F25" s="38"/>
      <c r="G25" s="36"/>
      <c r="H25" s="113"/>
      <c r="I25" s="222"/>
      <c r="J25" s="222"/>
      <c r="K25" s="64">
        <f>H25*P25</f>
        <v>0</v>
      </c>
      <c r="L25" s="25"/>
      <c r="M25" s="25"/>
      <c r="O25" s="190" t="s">
        <v>276</v>
      </c>
      <c r="P25" s="76">
        <f t="shared" ref="P25:P32" si="3">Q25/12</f>
        <v>0</v>
      </c>
      <c r="Q25" s="112">
        <f>'YR 4'!Q25</f>
        <v>0</v>
      </c>
      <c r="R25" s="140"/>
    </row>
    <row r="26" spans="1:18" ht="12" customHeight="1">
      <c r="A26" s="138"/>
      <c r="B26" s="21"/>
      <c r="C26" s="21"/>
      <c r="D26" s="115" t="s">
        <v>275</v>
      </c>
      <c r="E26" s="35"/>
      <c r="F26" s="35"/>
      <c r="G26" s="37"/>
      <c r="H26" s="113"/>
      <c r="I26" s="222"/>
      <c r="J26" s="222"/>
      <c r="K26" s="64">
        <f t="shared" ref="K26:K28" si="4">H26*P26</f>
        <v>0</v>
      </c>
      <c r="L26" s="25"/>
      <c r="M26" s="25"/>
      <c r="O26" s="190" t="s">
        <v>276</v>
      </c>
      <c r="P26" s="76">
        <f>Q26/12</f>
        <v>0</v>
      </c>
      <c r="Q26" s="112">
        <f>'YR 4'!Q26</f>
        <v>0</v>
      </c>
      <c r="R26" s="140"/>
    </row>
    <row r="27" spans="1:18" ht="12" customHeight="1">
      <c r="A27" s="138"/>
      <c r="B27" s="21"/>
      <c r="C27" s="21"/>
      <c r="D27" s="115" t="s">
        <v>275</v>
      </c>
      <c r="E27" s="35"/>
      <c r="F27" s="35"/>
      <c r="G27" s="37"/>
      <c r="H27" s="113"/>
      <c r="I27" s="222"/>
      <c r="J27" s="222"/>
      <c r="K27" s="64">
        <f t="shared" si="4"/>
        <v>0</v>
      </c>
      <c r="L27" s="25"/>
      <c r="M27" s="25"/>
      <c r="O27" s="190" t="s">
        <v>276</v>
      </c>
      <c r="P27" s="76">
        <f>Q27/12</f>
        <v>0</v>
      </c>
      <c r="Q27" s="112">
        <f>'YR 4'!Q27</f>
        <v>0</v>
      </c>
      <c r="R27" s="140"/>
    </row>
    <row r="28" spans="1:18" ht="12" customHeight="1" thickBot="1">
      <c r="A28" s="138"/>
      <c r="B28" s="21"/>
      <c r="C28" s="21"/>
      <c r="D28" s="115" t="s">
        <v>275</v>
      </c>
      <c r="E28" s="35"/>
      <c r="F28" s="35"/>
      <c r="G28" s="37"/>
      <c r="H28" s="265"/>
      <c r="I28" s="266"/>
      <c r="J28" s="266"/>
      <c r="K28" s="64">
        <f t="shared" si="4"/>
        <v>0</v>
      </c>
      <c r="L28" s="25"/>
      <c r="M28" s="25"/>
      <c r="O28" s="190" t="s">
        <v>276</v>
      </c>
      <c r="P28" s="76">
        <f>Q28/12</f>
        <v>0</v>
      </c>
      <c r="Q28" s="112">
        <f>'YR 4'!Q28</f>
        <v>0</v>
      </c>
      <c r="R28" s="140"/>
    </row>
    <row r="29" spans="1:18" ht="12" customHeight="1" thickBot="1">
      <c r="A29" s="237"/>
      <c r="B29" s="203"/>
      <c r="C29" s="203"/>
      <c r="D29" s="339" t="s">
        <v>240</v>
      </c>
      <c r="E29" s="35"/>
      <c r="F29" s="35"/>
      <c r="G29" s="35"/>
      <c r="H29" s="268">
        <f>SUM(H15:H28)</f>
        <v>0</v>
      </c>
      <c r="I29" s="269">
        <f>SUM(I15:I28)</f>
        <v>0</v>
      </c>
      <c r="J29" s="269">
        <f>SUM(J15:J28)</f>
        <v>0</v>
      </c>
      <c r="K29" s="270">
        <f>SUM(K15:K28)</f>
        <v>0</v>
      </c>
      <c r="L29" s="25"/>
      <c r="M29" s="25"/>
      <c r="O29" s="126" t="s">
        <v>6</v>
      </c>
      <c r="P29" s="77">
        <f t="shared" si="3"/>
        <v>0</v>
      </c>
      <c r="Q29" s="112">
        <f>'YR 4'!Q29</f>
        <v>0</v>
      </c>
      <c r="R29" s="140"/>
    </row>
    <row r="30" spans="1:18" ht="12" customHeight="1" thickBot="1">
      <c r="A30" s="200"/>
      <c r="B30" s="17"/>
      <c r="C30" s="201"/>
      <c r="E30" s="35"/>
      <c r="F30" s="35"/>
      <c r="G30" s="35"/>
      <c r="L30" s="25"/>
      <c r="M30" s="25"/>
      <c r="O30" s="126" t="s">
        <v>6</v>
      </c>
      <c r="P30" s="77">
        <f t="shared" si="3"/>
        <v>0</v>
      </c>
      <c r="Q30" s="112">
        <f>'YR 4'!Q30</f>
        <v>0</v>
      </c>
      <c r="R30" s="140"/>
    </row>
    <row r="31" spans="1:18" ht="12" customHeight="1" thickBot="1">
      <c r="A31" s="352" t="s">
        <v>61</v>
      </c>
      <c r="B31" s="353" t="s">
        <v>62</v>
      </c>
      <c r="C31" s="353"/>
      <c r="D31" s="354"/>
      <c r="E31" s="354"/>
      <c r="F31" s="354"/>
      <c r="G31" s="354"/>
      <c r="H31" s="244"/>
      <c r="I31" s="244"/>
      <c r="J31" s="244"/>
      <c r="K31" s="245"/>
      <c r="L31" s="25"/>
      <c r="M31" s="25"/>
      <c r="O31" s="126" t="s">
        <v>244</v>
      </c>
      <c r="P31" s="77">
        <f t="shared" si="3"/>
        <v>0</v>
      </c>
      <c r="Q31" s="112">
        <f>'YR 4'!Q31</f>
        <v>0</v>
      </c>
      <c r="R31" s="140"/>
    </row>
    <row r="32" spans="1:18" ht="12" customHeight="1" thickBot="1">
      <c r="A32" s="138">
        <v>1</v>
      </c>
      <c r="B32" s="23"/>
      <c r="C32" s="185"/>
      <c r="D32" s="37" t="s">
        <v>242</v>
      </c>
      <c r="E32" s="199"/>
      <c r="F32" s="199"/>
      <c r="G32" s="199"/>
      <c r="H32" s="113"/>
      <c r="I32" s="256"/>
      <c r="J32" s="256"/>
      <c r="K32" s="239">
        <f>(P29*H32)*B32</f>
        <v>0</v>
      </c>
      <c r="L32" s="25"/>
      <c r="M32" s="25"/>
      <c r="O32" s="126" t="s">
        <v>16</v>
      </c>
      <c r="P32" s="77">
        <f t="shared" si="3"/>
        <v>0</v>
      </c>
      <c r="Q32" s="112">
        <f>'YR 4'!Q32</f>
        <v>0</v>
      </c>
      <c r="R32" s="140"/>
    </row>
    <row r="33" spans="1:18" ht="12" customHeight="1" thickBot="1">
      <c r="A33" s="138">
        <v>2</v>
      </c>
      <c r="B33" s="24"/>
      <c r="C33" s="21"/>
      <c r="D33" s="35" t="s">
        <v>242</v>
      </c>
      <c r="E33" s="35"/>
      <c r="F33" s="124"/>
      <c r="G33" s="124"/>
      <c r="H33" s="113"/>
      <c r="I33" s="222"/>
      <c r="J33" s="222"/>
      <c r="K33" s="71">
        <f>(P30*H33)*B33</f>
        <v>0</v>
      </c>
      <c r="L33" s="25"/>
      <c r="M33" s="25"/>
    </row>
    <row r="34" spans="1:18" ht="12" customHeight="1" thickBot="1">
      <c r="A34" s="138">
        <v>3</v>
      </c>
      <c r="B34" s="208"/>
      <c r="C34" s="21"/>
      <c r="D34" s="35" t="s">
        <v>246</v>
      </c>
      <c r="E34" s="35"/>
      <c r="F34" s="80">
        <f>Q31/12</f>
        <v>0</v>
      </c>
      <c r="G34" s="143" t="s">
        <v>10</v>
      </c>
      <c r="H34" s="113"/>
      <c r="I34" s="228"/>
      <c r="J34" s="228"/>
      <c r="K34" s="264">
        <f>B34*F34*H34</f>
        <v>0</v>
      </c>
      <c r="L34" s="25"/>
      <c r="M34" s="25"/>
    </row>
    <row r="35" spans="1:18" ht="12" customHeight="1">
      <c r="A35" s="138">
        <v>4</v>
      </c>
      <c r="B35" s="211"/>
      <c r="C35" s="21"/>
      <c r="D35" s="35" t="s">
        <v>245</v>
      </c>
      <c r="E35" s="35"/>
      <c r="F35" s="27"/>
      <c r="G35" s="35"/>
      <c r="H35" s="113"/>
      <c r="I35" s="144" t="s">
        <v>37</v>
      </c>
      <c r="J35" s="144">
        <v>0</v>
      </c>
      <c r="K35" s="264">
        <f>B35*(Rates!B19*Rates!B20)*H35</f>
        <v>0</v>
      </c>
      <c r="L35" s="25"/>
      <c r="M35" s="25"/>
      <c r="O35" s="25"/>
      <c r="P35" s="26" t="s">
        <v>65</v>
      </c>
      <c r="Q35" s="42"/>
    </row>
    <row r="36" spans="1:18" ht="12" customHeight="1">
      <c r="A36" s="149"/>
      <c r="B36" s="211"/>
      <c r="C36" s="198"/>
      <c r="D36" s="38" t="s">
        <v>263</v>
      </c>
      <c r="E36" s="35"/>
      <c r="F36" s="35"/>
      <c r="G36" s="35"/>
      <c r="H36" s="113"/>
      <c r="I36" s="144" t="s">
        <v>37</v>
      </c>
      <c r="J36" s="144"/>
      <c r="K36" s="264">
        <f>B36*(Rates!B19*Rates!B20)*H36</f>
        <v>0</v>
      </c>
      <c r="L36" s="25"/>
      <c r="M36" s="25"/>
      <c r="N36" s="15" t="s">
        <v>18</v>
      </c>
      <c r="O36" s="161">
        <f>D11</f>
        <v>0</v>
      </c>
      <c r="P36" s="264">
        <f>IF(R15&gt;11, (H15*Rates!B10+P15*H15*Rates!B4), ((I15*P15)*Rates!B4)+(I15*Rates!B9)+((J15*P15)*Rates!B4))</f>
        <v>0</v>
      </c>
      <c r="Q36" s="25"/>
      <c r="R36" s="145"/>
    </row>
    <row r="37" spans="1:18" ht="12" customHeight="1" thickBot="1">
      <c r="A37" s="138">
        <v>5</v>
      </c>
      <c r="B37" s="207"/>
      <c r="C37" s="21"/>
      <c r="D37" s="37" t="s">
        <v>247</v>
      </c>
      <c r="E37" s="35"/>
      <c r="F37" s="35"/>
      <c r="G37" s="35"/>
      <c r="H37" s="113"/>
      <c r="I37" s="144" t="s">
        <v>17</v>
      </c>
      <c r="J37" s="21"/>
      <c r="K37" s="264">
        <f>P32*B37*H37</f>
        <v>0</v>
      </c>
      <c r="L37" s="25"/>
      <c r="M37" s="25"/>
      <c r="N37" s="15" t="s">
        <v>19</v>
      </c>
      <c r="O37" s="161">
        <f>D16</f>
        <v>0</v>
      </c>
      <c r="P37" s="264">
        <f>IF(R16&gt;11, (H16*Rates!B10+P16*H16*Rates!B4), ((I16*P16)*Rates!B4)+(I16*Rates!B9)+((J16*P16)*Rates!B4))</f>
        <v>0</v>
      </c>
      <c r="Q37" s="25"/>
      <c r="R37" s="145"/>
    </row>
    <row r="38" spans="1:18" ht="12" customHeight="1" thickBot="1">
      <c r="A38" s="141"/>
      <c r="B38" s="21"/>
      <c r="C38" s="21"/>
      <c r="D38" s="35"/>
      <c r="E38" s="35"/>
      <c r="F38" s="35"/>
      <c r="G38" s="35"/>
      <c r="H38" s="22"/>
      <c r="I38" s="147"/>
      <c r="J38" s="21"/>
      <c r="K38" s="264">
        <f>SUM(K29:K37)</f>
        <v>0</v>
      </c>
      <c r="L38" s="25"/>
      <c r="M38" s="25"/>
      <c r="N38" s="15" t="s">
        <v>19</v>
      </c>
      <c r="O38" s="161">
        <f t="shared" ref="O38:O45" si="5">D17</f>
        <v>0</v>
      </c>
      <c r="P38" s="264">
        <f>IF(R17&gt;11, (H17*Rates!B10+P17*H17*Rates!B4), ((I17*P17)*Rates!B4)+(I17*Rates!B9)+((J17*P17)*Rates!B4))</f>
        <v>0</v>
      </c>
      <c r="Q38" s="25"/>
      <c r="R38" s="145"/>
    </row>
    <row r="39" spans="1:18" ht="12" customHeight="1" thickBot="1">
      <c r="A39" s="301" t="s">
        <v>75</v>
      </c>
      <c r="B39" s="296" t="s">
        <v>76</v>
      </c>
      <c r="C39" s="296"/>
      <c r="D39" s="299"/>
      <c r="E39" s="299"/>
      <c r="F39" s="349"/>
      <c r="G39" s="148"/>
      <c r="H39" s="21"/>
      <c r="I39" s="147"/>
      <c r="J39" s="21"/>
      <c r="K39" s="71">
        <f>P56</f>
        <v>0</v>
      </c>
      <c r="L39" s="25"/>
      <c r="M39" s="25"/>
      <c r="N39" s="15" t="s">
        <v>19</v>
      </c>
      <c r="O39" s="161">
        <f t="shared" si="5"/>
        <v>0</v>
      </c>
      <c r="P39" s="264">
        <f>IF(R18&gt;11, (H18*Rates!B10+P18*H18*Rates!B4), ((I18*P18)*Rates!B4)+(I18*Rates!B9)+((J18*P18)*Rates!B4))</f>
        <v>0</v>
      </c>
      <c r="Q39" s="25"/>
      <c r="R39" s="145"/>
    </row>
    <row r="40" spans="1:18" ht="12" customHeight="1" thickBot="1">
      <c r="B40" s="305" t="s">
        <v>77</v>
      </c>
      <c r="C40" s="185"/>
      <c r="D40" s="247"/>
      <c r="E40" s="247"/>
      <c r="F40" s="247"/>
      <c r="G40" s="122"/>
      <c r="H40" s="21"/>
      <c r="I40" s="40"/>
      <c r="J40" s="40"/>
      <c r="K40" s="271">
        <f>SUM(K38:K39)</f>
        <v>0</v>
      </c>
      <c r="L40" s="25"/>
      <c r="M40" s="25"/>
      <c r="N40" s="15" t="s">
        <v>19</v>
      </c>
      <c r="O40" s="161">
        <f t="shared" si="5"/>
        <v>0</v>
      </c>
      <c r="P40" s="264">
        <f>IF(R19&gt;11, (H19*Rates!B10+P19*H19*Rates!B4), ((I19*P19)*Rates!B4)+(I19*Rates!B9)+((J19*P19)*Rates!B4))</f>
        <v>0</v>
      </c>
      <c r="Q40" s="25"/>
      <c r="R40" s="145"/>
    </row>
    <row r="41" spans="1:18" ht="12" customHeight="1" thickBot="1">
      <c r="A41" s="295" t="s">
        <v>78</v>
      </c>
      <c r="B41" s="296" t="s">
        <v>79</v>
      </c>
      <c r="C41" s="296"/>
      <c r="D41" s="299"/>
      <c r="E41" s="299"/>
      <c r="F41" s="299"/>
      <c r="G41" s="299"/>
      <c r="H41" s="344"/>
      <c r="I41" s="18"/>
      <c r="J41" s="15"/>
      <c r="K41" s="142"/>
      <c r="L41" s="25"/>
      <c r="M41" s="25"/>
      <c r="N41" s="15" t="s">
        <v>19</v>
      </c>
      <c r="O41" s="161">
        <f t="shared" si="5"/>
        <v>0</v>
      </c>
      <c r="P41" s="264">
        <f>IF(R20&gt;11, (H20*Rates!B10+P20*H20*Rates!B4), ((I20*P20)*Rates!B4)+(I20*Rates!B9)+((J20*P20)*Rates!B4))</f>
        <v>0</v>
      </c>
      <c r="Q41" s="25"/>
      <c r="R41" s="145"/>
    </row>
    <row r="42" spans="1:18" ht="12" customHeight="1">
      <c r="D42" s="17" t="s">
        <v>4</v>
      </c>
      <c r="E42" s="17"/>
      <c r="F42" s="17"/>
      <c r="G42" s="17" t="s">
        <v>5</v>
      </c>
      <c r="I42" s="18"/>
      <c r="J42" s="15"/>
      <c r="K42" s="142"/>
      <c r="L42" s="25"/>
      <c r="M42" s="25"/>
      <c r="N42" s="15" t="s">
        <v>19</v>
      </c>
      <c r="O42" s="161">
        <f t="shared" si="5"/>
        <v>0</v>
      </c>
      <c r="P42" s="264">
        <f>IF(R21&gt;11, (H21*Rates!B10+P21*H21*Rates!B4), ((I21*P21)*Rates!B4)+(I21*Rates!B9)+((J21*P21)*Rates!B4))</f>
        <v>0</v>
      </c>
      <c r="Q42" s="25"/>
      <c r="R42" s="145"/>
    </row>
    <row r="43" spans="1:18" ht="12" customHeight="1">
      <c r="D43" s="114"/>
      <c r="E43" s="17"/>
      <c r="F43" s="15"/>
      <c r="G43" s="139"/>
      <c r="H43" s="39" t="s">
        <v>3</v>
      </c>
      <c r="I43" s="18"/>
      <c r="J43" s="15"/>
      <c r="K43" s="142"/>
      <c r="L43" s="25"/>
      <c r="M43" s="25"/>
      <c r="N43" s="15" t="s">
        <v>19</v>
      </c>
      <c r="O43" s="161">
        <f t="shared" si="5"/>
        <v>0</v>
      </c>
      <c r="P43" s="264">
        <f>IF(R22&gt;11, (H22*Rates!B10+P22*H22*Rates!B4), ((I22*P22)*Rates!B4)+(I22*Rates!B9)+((J22*P22)*Rates!B4))</f>
        <v>0</v>
      </c>
      <c r="Q43" s="25"/>
      <c r="R43" s="145"/>
    </row>
    <row r="44" spans="1:18" ht="12" customHeight="1">
      <c r="D44" s="115"/>
      <c r="E44" s="27"/>
      <c r="F44" s="27"/>
      <c r="G44" s="113"/>
      <c r="H44" s="17"/>
      <c r="I44" s="17"/>
      <c r="J44" s="17"/>
      <c r="K44" s="142"/>
      <c r="L44" s="25"/>
      <c r="M44" s="25"/>
      <c r="N44" s="15" t="s">
        <v>19</v>
      </c>
      <c r="O44" s="161">
        <f t="shared" si="5"/>
        <v>0</v>
      </c>
      <c r="P44" s="264">
        <f>IF(R23&gt;11, (H23*Rates!B10+P23*H23*Rates!B4), ((I23*P23)*Rates!B4)+(I23*Rates!B9)+((J23*P23)*Rates!B4))</f>
        <v>0</v>
      </c>
      <c r="Q44" s="25"/>
      <c r="R44" s="145"/>
    </row>
    <row r="45" spans="1:18" ht="12" customHeight="1">
      <c r="D45" s="115"/>
      <c r="E45" s="27"/>
      <c r="F45" s="27"/>
      <c r="G45" s="113"/>
      <c r="H45" s="17"/>
      <c r="I45" s="17"/>
      <c r="J45" s="17"/>
      <c r="K45" s="142"/>
      <c r="L45" s="25"/>
      <c r="M45" s="25"/>
      <c r="N45" s="15" t="s">
        <v>19</v>
      </c>
      <c r="O45" s="161">
        <f t="shared" si="5"/>
        <v>0</v>
      </c>
      <c r="P45" s="264">
        <f>IF(R24&gt;11, (H24*Rates!B10+P24*H24*Rates!B4), ((I24*P24)*Rates!B4)+(I24*Rates!B9)+((J24*P24)*Rates!B4))</f>
        <v>0</v>
      </c>
      <c r="Q45" s="25"/>
    </row>
    <row r="46" spans="1:18" ht="12" customHeight="1" thickBot="1">
      <c r="D46" s="115"/>
      <c r="E46" s="17"/>
      <c r="F46" s="17"/>
      <c r="G46" s="113"/>
      <c r="H46" s="17"/>
      <c r="I46" s="17"/>
      <c r="J46" s="17"/>
      <c r="K46" s="142"/>
      <c r="L46" s="25"/>
      <c r="M46" s="25"/>
      <c r="O46" s="263" t="str">
        <f>O25</f>
        <v>PostDoc</v>
      </c>
      <c r="P46" s="264">
        <f>(P25*H25)*Rates!B4+(H25*Rates!B10)</f>
        <v>0</v>
      </c>
      <c r="Q46" s="25"/>
    </row>
    <row r="47" spans="1:18" ht="12" customHeight="1" thickBot="1">
      <c r="B47" s="305" t="s">
        <v>80</v>
      </c>
      <c r="C47" s="185"/>
      <c r="D47" s="247"/>
      <c r="E47" s="19"/>
      <c r="F47" s="19"/>
      <c r="G47" s="151"/>
      <c r="H47" s="19"/>
      <c r="I47" s="19"/>
      <c r="J47" s="19"/>
      <c r="K47" s="72">
        <f>G43+G44+G45+G46</f>
        <v>0</v>
      </c>
      <c r="L47" s="25"/>
      <c r="M47" s="25"/>
      <c r="O47" s="263" t="str">
        <f>O26</f>
        <v>PostDoc</v>
      </c>
      <c r="P47" s="264">
        <f>(P26*H26)*Rates!B4+(H26*Rates!B10)</f>
        <v>0</v>
      </c>
      <c r="Q47" s="25"/>
    </row>
    <row r="48" spans="1:18" ht="12" customHeight="1" thickBot="1">
      <c r="A48" s="295" t="s">
        <v>81</v>
      </c>
      <c r="B48" s="296" t="s">
        <v>82</v>
      </c>
      <c r="C48" s="296"/>
      <c r="D48" s="298"/>
      <c r="E48" s="38"/>
      <c r="F48" s="38" t="s">
        <v>83</v>
      </c>
      <c r="G48" s="150"/>
      <c r="H48" s="150"/>
      <c r="I48" s="10"/>
      <c r="J48" s="40"/>
      <c r="K48" s="113"/>
      <c r="L48" s="25"/>
      <c r="M48" s="25"/>
      <c r="O48" s="263" t="str">
        <f>O27</f>
        <v>PostDoc</v>
      </c>
      <c r="P48" s="264">
        <f>(P27*H27)*Rates!B4+(H27*Rates!B10)</f>
        <v>0</v>
      </c>
    </row>
    <row r="49" spans="1:21" ht="12" customHeight="1">
      <c r="D49" s="27"/>
      <c r="E49" s="27"/>
      <c r="F49" s="37" t="s">
        <v>84</v>
      </c>
      <c r="G49" s="37"/>
      <c r="H49" s="19"/>
      <c r="I49" s="19"/>
      <c r="J49" s="19"/>
      <c r="K49" s="113"/>
      <c r="L49" s="25"/>
      <c r="M49" s="25"/>
      <c r="O49" s="263" t="str">
        <f>O28</f>
        <v>PostDoc</v>
      </c>
      <c r="P49" s="264">
        <f>(P28*H28)*Rates!B4+(H28*Rates!B10)</f>
        <v>0</v>
      </c>
    </row>
    <row r="50" spans="1:21" ht="12" customHeight="1" thickBot="1">
      <c r="D50" s="27"/>
      <c r="E50" s="27"/>
      <c r="F50" s="27"/>
      <c r="G50" s="27"/>
      <c r="H50" s="17"/>
      <c r="I50" s="17"/>
      <c r="J50" s="17"/>
      <c r="K50" s="142"/>
      <c r="L50" s="25"/>
      <c r="M50" s="25"/>
      <c r="O50" s="126" t="s">
        <v>6</v>
      </c>
      <c r="P50" s="264">
        <f>(K32*Rates!B4)+(H32*Rates!B10)*B32</f>
        <v>0</v>
      </c>
    </row>
    <row r="51" spans="1:21" ht="12" customHeight="1" thickBot="1">
      <c r="B51" s="305" t="s">
        <v>85</v>
      </c>
      <c r="C51" s="185"/>
      <c r="D51" s="199"/>
      <c r="E51" s="37"/>
      <c r="F51" s="10"/>
      <c r="G51" s="37"/>
      <c r="H51" s="10"/>
      <c r="I51" s="19"/>
      <c r="J51" s="19"/>
      <c r="K51" s="72">
        <f>SUM(K48:K49)</f>
        <v>0</v>
      </c>
      <c r="L51" s="25"/>
      <c r="M51" s="25"/>
      <c r="O51" s="126" t="s">
        <v>6</v>
      </c>
      <c r="P51" s="264">
        <f>(K33*Rates!B4)+(H33*Rates!B10)*B33</f>
        <v>0</v>
      </c>
    </row>
    <row r="52" spans="1:21" ht="12" customHeight="1" thickBot="1">
      <c r="A52" s="295" t="s">
        <v>86</v>
      </c>
      <c r="B52" s="296" t="s">
        <v>87</v>
      </c>
      <c r="C52" s="296"/>
      <c r="D52" s="300"/>
      <c r="E52" s="17"/>
      <c r="F52" s="17"/>
      <c r="G52" s="17"/>
      <c r="H52" s="17"/>
      <c r="I52" s="17"/>
      <c r="J52" s="17"/>
      <c r="K52" s="142"/>
      <c r="L52" s="25"/>
      <c r="M52" s="25"/>
      <c r="O52" s="126" t="s">
        <v>252</v>
      </c>
      <c r="P52" s="264">
        <f>(K34*Rates!B5)</f>
        <v>0</v>
      </c>
    </row>
    <row r="53" spans="1:21" ht="12" customHeight="1">
      <c r="B53" s="154">
        <v>1</v>
      </c>
      <c r="C53" s="15" t="s">
        <v>88</v>
      </c>
      <c r="D53" s="17"/>
      <c r="E53" s="17"/>
      <c r="F53" s="155"/>
      <c r="G53" s="17"/>
      <c r="I53" s="18"/>
      <c r="J53" s="15"/>
      <c r="K53" s="152"/>
      <c r="L53" s="25"/>
      <c r="M53" s="25"/>
      <c r="O53" s="198" t="s">
        <v>251</v>
      </c>
      <c r="P53" s="264">
        <f>(K35*Rates!B8)</f>
        <v>0</v>
      </c>
    </row>
    <row r="54" spans="1:21" ht="12" customHeight="1">
      <c r="B54" s="154">
        <v>2</v>
      </c>
      <c r="C54" s="15" t="s">
        <v>89</v>
      </c>
      <c r="D54" s="17"/>
      <c r="E54" s="17"/>
      <c r="F54" s="155"/>
      <c r="G54" s="17"/>
      <c r="I54" s="18"/>
      <c r="J54" s="15"/>
      <c r="K54" s="152"/>
      <c r="L54" s="25"/>
      <c r="M54" s="25"/>
      <c r="O54" s="251" t="s">
        <v>248</v>
      </c>
      <c r="P54" s="232">
        <f>(K36*Rates!B7)</f>
        <v>0</v>
      </c>
    </row>
    <row r="55" spans="1:21" ht="12" customHeight="1" thickBot="1">
      <c r="B55" s="154">
        <v>3</v>
      </c>
      <c r="C55" s="15" t="s">
        <v>90</v>
      </c>
      <c r="D55" s="27"/>
      <c r="E55" s="27"/>
      <c r="F55" s="155"/>
      <c r="G55" s="27"/>
      <c r="I55" s="18"/>
      <c r="J55" s="15"/>
      <c r="K55" s="152"/>
      <c r="L55" s="25"/>
      <c r="M55" s="25"/>
      <c r="O55" s="126" t="s">
        <v>16</v>
      </c>
      <c r="P55" s="71">
        <f>(K37*Rates!B4)+(H37*Rates!B10)*B37</f>
        <v>0</v>
      </c>
    </row>
    <row r="56" spans="1:21" ht="12" customHeight="1" thickBot="1">
      <c r="B56" s="154">
        <v>4</v>
      </c>
      <c r="C56" s="15" t="s">
        <v>91</v>
      </c>
      <c r="D56" s="27"/>
      <c r="E56" s="27"/>
      <c r="F56" s="155"/>
      <c r="G56" s="27"/>
      <c r="I56" s="18"/>
      <c r="J56" s="15"/>
      <c r="K56" s="152"/>
      <c r="L56" s="25"/>
      <c r="M56" s="25"/>
      <c r="O56" s="156" t="s">
        <v>11</v>
      </c>
      <c r="P56" s="272">
        <f>SUM(P36:P55)</f>
        <v>0</v>
      </c>
    </row>
    <row r="57" spans="1:21" ht="12" customHeight="1" thickBot="1">
      <c r="A57" s="121"/>
      <c r="B57" s="20" t="s">
        <v>277</v>
      </c>
      <c r="C57" s="21"/>
      <c r="D57" s="35"/>
      <c r="E57" s="23"/>
      <c r="F57" s="38"/>
      <c r="G57" s="38" t="s">
        <v>92</v>
      </c>
      <c r="H57" s="40"/>
      <c r="I57" s="41"/>
      <c r="J57" s="40"/>
      <c r="K57" s="72">
        <f>SUM(K53:K56)</f>
        <v>0</v>
      </c>
      <c r="L57" s="25"/>
      <c r="M57" s="25"/>
    </row>
    <row r="58" spans="1:21" ht="12" customHeight="1" thickBot="1">
      <c r="A58" s="295" t="s">
        <v>93</v>
      </c>
      <c r="B58" s="296" t="s">
        <v>94</v>
      </c>
      <c r="C58" s="296"/>
      <c r="D58" s="298"/>
      <c r="E58" s="38"/>
      <c r="F58" s="38"/>
      <c r="G58" s="38"/>
      <c r="H58" s="40"/>
      <c r="I58" s="41"/>
      <c r="J58" s="40"/>
      <c r="K58" s="142"/>
      <c r="L58" s="25"/>
      <c r="M58" s="25"/>
    </row>
    <row r="59" spans="1:21" ht="12" customHeight="1" thickBot="1">
      <c r="A59" s="9"/>
      <c r="B59" s="313">
        <v>1</v>
      </c>
      <c r="C59" s="10" t="s">
        <v>15</v>
      </c>
      <c r="D59" s="37"/>
      <c r="E59" s="38"/>
      <c r="F59" s="38"/>
      <c r="G59" s="38"/>
      <c r="H59" s="40"/>
      <c r="I59" s="41"/>
      <c r="J59" s="40"/>
      <c r="K59" s="152"/>
      <c r="L59" s="25"/>
      <c r="M59" s="25"/>
      <c r="O59" s="481" t="s">
        <v>256</v>
      </c>
      <c r="P59" s="482" t="s">
        <v>255</v>
      </c>
      <c r="Q59" s="482" t="s">
        <v>257</v>
      </c>
      <c r="R59" s="482" t="s">
        <v>258</v>
      </c>
      <c r="S59" s="482" t="s">
        <v>259</v>
      </c>
      <c r="T59" s="482" t="s">
        <v>260</v>
      </c>
      <c r="U59" s="482" t="s">
        <v>261</v>
      </c>
    </row>
    <row r="60" spans="1:21" ht="12" customHeight="1" thickTop="1">
      <c r="A60" s="149"/>
      <c r="B60" s="157">
        <v>2</v>
      </c>
      <c r="C60" s="40" t="s">
        <v>95</v>
      </c>
      <c r="D60" s="38"/>
      <c r="E60" s="38"/>
      <c r="F60" s="38"/>
      <c r="G60" s="38"/>
      <c r="H60" s="40"/>
      <c r="I60" s="41"/>
      <c r="J60" s="40"/>
      <c r="K60" s="152"/>
      <c r="L60" s="25"/>
      <c r="M60" s="25"/>
      <c r="P60" s="186" t="s">
        <v>227</v>
      </c>
      <c r="Q60" s="186" t="s">
        <v>228</v>
      </c>
      <c r="R60" s="186" t="s">
        <v>229</v>
      </c>
      <c r="S60" s="186" t="s">
        <v>230</v>
      </c>
      <c r="T60" s="186" t="s">
        <v>231</v>
      </c>
      <c r="U60" s="188" t="s">
        <v>219</v>
      </c>
    </row>
    <row r="61" spans="1:21" ht="12" customHeight="1">
      <c r="A61" s="149"/>
      <c r="B61" s="157">
        <v>3</v>
      </c>
      <c r="C61" s="40" t="s">
        <v>96</v>
      </c>
      <c r="D61" s="38"/>
      <c r="E61" s="38"/>
      <c r="F61" s="38"/>
      <c r="G61" s="38"/>
      <c r="H61" s="40"/>
      <c r="I61" s="41"/>
      <c r="J61" s="40"/>
      <c r="K61" s="152"/>
      <c r="L61" s="25"/>
      <c r="M61" s="25"/>
      <c r="N61" s="486">
        <v>61</v>
      </c>
      <c r="O61" s="487" t="s">
        <v>226</v>
      </c>
      <c r="P61" s="137">
        <f>'YR 1'!P62</f>
        <v>0</v>
      </c>
      <c r="Q61" s="137">
        <f>'YR 1'!Q62</f>
        <v>0</v>
      </c>
      <c r="R61" s="137">
        <f>'YR 1'!R62</f>
        <v>0</v>
      </c>
      <c r="S61" s="137">
        <f>'YR 1'!S62</f>
        <v>0</v>
      </c>
      <c r="T61" s="137">
        <f>'YR 1'!T62</f>
        <v>0</v>
      </c>
      <c r="U61" s="173">
        <f>SUM(U62:U63)</f>
        <v>0</v>
      </c>
    </row>
    <row r="62" spans="1:21" ht="12" customHeight="1">
      <c r="A62" s="149"/>
      <c r="B62" s="157">
        <v>4</v>
      </c>
      <c r="C62" s="40" t="s">
        <v>153</v>
      </c>
      <c r="D62" s="38"/>
      <c r="E62" s="38"/>
      <c r="F62" s="38"/>
      <c r="G62" s="38"/>
      <c r="H62" s="40"/>
      <c r="I62" s="41"/>
      <c r="J62" s="40"/>
      <c r="K62" s="152"/>
      <c r="L62" s="25"/>
      <c r="M62" s="25"/>
      <c r="N62" s="486">
        <v>62</v>
      </c>
      <c r="O62" s="484" t="s">
        <v>147</v>
      </c>
      <c r="P62" s="177"/>
      <c r="Q62" s="177"/>
      <c r="R62" s="178"/>
      <c r="S62" s="178"/>
      <c r="T62" s="178"/>
      <c r="U62" s="175">
        <f>SUM(P62:T62)</f>
        <v>0</v>
      </c>
    </row>
    <row r="63" spans="1:21" ht="12" customHeight="1">
      <c r="A63" s="149"/>
      <c r="B63" s="157">
        <v>5</v>
      </c>
      <c r="C63" s="40" t="s">
        <v>272</v>
      </c>
      <c r="D63" s="38"/>
      <c r="E63" s="38"/>
      <c r="F63" s="38" t="s">
        <v>269</v>
      </c>
      <c r="G63" s="38"/>
      <c r="H63" s="40"/>
      <c r="I63" s="41"/>
      <c r="J63" s="40"/>
      <c r="K63" s="174">
        <f>U66</f>
        <v>0</v>
      </c>
      <c r="L63" s="25"/>
      <c r="M63" s="25"/>
      <c r="N63" s="486">
        <v>63</v>
      </c>
      <c r="O63" s="484" t="s">
        <v>279</v>
      </c>
      <c r="P63" s="177"/>
      <c r="Q63" s="177"/>
      <c r="R63" s="178"/>
      <c r="S63" s="178"/>
      <c r="T63" s="178"/>
      <c r="U63" s="175">
        <f>SUM(P63:T63)</f>
        <v>0</v>
      </c>
    </row>
    <row r="64" spans="1:21" ht="12" customHeight="1" thickBot="1">
      <c r="A64" s="149"/>
      <c r="B64" s="157"/>
      <c r="C64" s="40" t="s">
        <v>122</v>
      </c>
      <c r="D64" s="38"/>
      <c r="E64" s="38"/>
      <c r="F64" s="38" t="s">
        <v>270</v>
      </c>
      <c r="G64" s="38"/>
      <c r="H64" s="40"/>
      <c r="I64" s="41"/>
      <c r="J64" s="40"/>
      <c r="K64" s="174">
        <f>U67</f>
        <v>0</v>
      </c>
      <c r="L64" s="25"/>
      <c r="M64" s="25"/>
      <c r="N64" s="486">
        <v>64</v>
      </c>
      <c r="O64" s="484" t="s">
        <v>143</v>
      </c>
      <c r="P64" s="179">
        <f>SUM(P62:P63)</f>
        <v>0</v>
      </c>
      <c r="Q64" s="179">
        <f t="shared" ref="Q64:T64" si="6">SUM(Q62:Q63)</f>
        <v>0</v>
      </c>
      <c r="R64" s="179">
        <f t="shared" si="6"/>
        <v>0</v>
      </c>
      <c r="S64" s="179">
        <f t="shared" si="6"/>
        <v>0</v>
      </c>
      <c r="T64" s="179">
        <f t="shared" si="6"/>
        <v>0</v>
      </c>
      <c r="U64" s="175">
        <f>SUM(P65:T65)</f>
        <v>0</v>
      </c>
    </row>
    <row r="65" spans="1:22" ht="12" customHeight="1" thickBot="1">
      <c r="A65" s="149"/>
      <c r="B65" s="157"/>
      <c r="C65" s="40" t="s">
        <v>124</v>
      </c>
      <c r="D65" s="38"/>
      <c r="E65" s="38"/>
      <c r="F65" s="38"/>
      <c r="G65" s="38"/>
      <c r="H65" s="40"/>
      <c r="I65" s="41"/>
      <c r="J65" s="40"/>
      <c r="K65" s="72">
        <f>K63+K64</f>
        <v>0</v>
      </c>
      <c r="L65" s="25"/>
      <c r="M65" s="25"/>
      <c r="N65" s="486">
        <v>65</v>
      </c>
      <c r="P65" s="172"/>
      <c r="Q65" s="172"/>
      <c r="R65" s="172"/>
      <c r="S65" s="172"/>
      <c r="T65" s="172"/>
      <c r="U65" s="172" t="s">
        <v>233</v>
      </c>
      <c r="V65" s="172"/>
    </row>
    <row r="66" spans="1:22" ht="12" customHeight="1" thickBot="1">
      <c r="A66" s="149"/>
      <c r="B66" s="157">
        <v>6</v>
      </c>
      <c r="C66" s="40" t="s">
        <v>1</v>
      </c>
      <c r="D66" s="38"/>
      <c r="E66" s="38"/>
      <c r="F66" s="38"/>
      <c r="G66" s="38"/>
      <c r="H66" s="40"/>
      <c r="I66" s="41"/>
      <c r="J66" s="40"/>
      <c r="K66" s="152"/>
      <c r="L66" s="25"/>
      <c r="M66" s="25"/>
      <c r="N66" s="486">
        <v>66</v>
      </c>
      <c r="O66" s="483" t="s">
        <v>220</v>
      </c>
      <c r="P66" s="285">
        <f>IF(AND('YR 1'!P67+'YR 2'!P66+'YR 3'!P67+'YR 4'!P67&lt;24999,'YR 1'!P67+'YR 2'!P66+'YR 3'!P67+'YR 4'!P67+'YR 5'!P64&lt;24999),P64,25000-'YR 1'!P67-'YR 2'!P66-'YR 3'!P67-'YR 4'!P67)</f>
        <v>0</v>
      </c>
      <c r="Q66" s="285">
        <f>IF(AND('YR 1'!Q67+'YR 2'!Q66+'YR 3'!Q67+'YR 4'!Q67&lt;24999,'YR 1'!Q67+'YR 2'!Q66+'YR 3'!Q67+'YR 4'!Q67+'YR 5'!Q64&lt;24999),Q64,25000-'YR 1'!Q67-'YR 2'!Q66-'YR 3'!Q67-'YR 4'!Q67)</f>
        <v>0</v>
      </c>
      <c r="R66" s="285">
        <f>IF(AND('YR 1'!R67+'YR 2'!R66+'YR 3'!R67+'YR 4'!R67&lt;24999,'YR 1'!R67+'YR 2'!R66+'YR 3'!R67+'YR 4'!R67+'YR 5'!R64&lt;24999),R64,25000-'YR 1'!R67-'YR 2'!R66-'YR 3'!R67-'YR 4'!R67)</f>
        <v>0</v>
      </c>
      <c r="S66" s="285">
        <f>IF(AND('YR 1'!S67+'YR 2'!S66+'YR 3'!S67+'YR 4'!S67&lt;24999,'YR 1'!S67+'YR 2'!S66+'YR 3'!S67+'YR 4'!S67+'YR 5'!S64&lt;24999),S64,25000-'YR 1'!S67-'YR 2'!S66-'YR 3'!S67-'YR 4'!S67)</f>
        <v>0</v>
      </c>
      <c r="T66" s="285">
        <f>IF(AND('YR 1'!T67+'YR 2'!T66+'YR 3'!T67+'YR 4'!T67&lt;24999,'YR 1'!T67+'YR 2'!T66+'YR 3'!T67+'YR 4'!T67+'YR 5'!T64&lt;24999),T64,25000-'YR 1'!T67-'YR 2'!T66-'YR 3'!T67-'YR 4'!T67)</f>
        <v>0</v>
      </c>
      <c r="U66" s="176">
        <f>SUM(P66:T66)</f>
        <v>0</v>
      </c>
      <c r="V66" s="172"/>
    </row>
    <row r="67" spans="1:22" ht="12" customHeight="1" thickBot="1">
      <c r="A67" s="149"/>
      <c r="B67" s="157">
        <v>7</v>
      </c>
      <c r="C67" s="40" t="s">
        <v>114</v>
      </c>
      <c r="D67" s="38"/>
      <c r="E67" s="38"/>
      <c r="F67" s="29" t="s">
        <v>39</v>
      </c>
      <c r="G67" s="38"/>
      <c r="H67" s="40"/>
      <c r="I67" s="41"/>
      <c r="J67" s="40"/>
      <c r="K67" s="81">
        <f>IF(H34&gt;0,Rates!C16*B34,0)+IF(I34&gt;0,Rates!B16*'YR 1'!B34,0)+IF('YR 1'!J34&gt;0,Rates!D16*'YR 1'!B34,0)</f>
        <v>0</v>
      </c>
      <c r="L67" s="25"/>
      <c r="M67" s="25"/>
      <c r="N67" s="485">
        <v>67</v>
      </c>
      <c r="O67" s="483" t="s">
        <v>162</v>
      </c>
      <c r="P67" s="171">
        <f>P64-P66</f>
        <v>0</v>
      </c>
      <c r="Q67" s="171">
        <f>Q64-Q66</f>
        <v>0</v>
      </c>
      <c r="R67" s="180">
        <f>R64-R66</f>
        <v>0</v>
      </c>
      <c r="S67" s="180">
        <f t="shared" ref="S67:T67" si="7">S64-S66</f>
        <v>0</v>
      </c>
      <c r="T67" s="180">
        <f t="shared" si="7"/>
        <v>0</v>
      </c>
      <c r="U67" s="176">
        <f>SUM(P67:T67)</f>
        <v>0</v>
      </c>
      <c r="V67" s="172"/>
    </row>
    <row r="68" spans="1:22" ht="12" customHeight="1" thickBot="1">
      <c r="A68" s="121"/>
      <c r="B68" s="21"/>
      <c r="C68" s="21" t="s">
        <v>97</v>
      </c>
      <c r="D68" s="35"/>
      <c r="E68" s="35"/>
      <c r="F68" s="35"/>
      <c r="G68" s="38"/>
      <c r="H68" s="40"/>
      <c r="I68" s="41"/>
      <c r="J68" s="40"/>
      <c r="K68" s="72">
        <f>SUM(K59+K60+K61+K62+K63+K64+K66+K67)</f>
        <v>0</v>
      </c>
      <c r="L68" s="25"/>
      <c r="M68" s="25"/>
      <c r="P68" s="284">
        <f>SUM(P66:P67)</f>
        <v>0</v>
      </c>
      <c r="Q68" s="284">
        <f t="shared" ref="Q68:T68" si="8">SUM(Q66:Q67)</f>
        <v>0</v>
      </c>
      <c r="R68" s="284">
        <f t="shared" si="8"/>
        <v>0</v>
      </c>
      <c r="S68" s="284">
        <f t="shared" si="8"/>
        <v>0</v>
      </c>
      <c r="T68" s="284">
        <f t="shared" si="8"/>
        <v>0</v>
      </c>
      <c r="U68" s="284">
        <f>SUM(P68:T68)</f>
        <v>0</v>
      </c>
      <c r="V68" s="172"/>
    </row>
    <row r="69" spans="1:22" ht="12" customHeight="1" thickBot="1">
      <c r="A69" s="295" t="s">
        <v>98</v>
      </c>
      <c r="B69" s="296" t="s">
        <v>99</v>
      </c>
      <c r="C69" s="296"/>
      <c r="D69" s="299"/>
      <c r="E69" s="299"/>
      <c r="F69" s="300"/>
      <c r="G69" s="150"/>
      <c r="H69" s="40"/>
      <c r="I69" s="41"/>
      <c r="J69" s="40"/>
      <c r="K69" s="72">
        <f>SUM(K68+K57+K51+K47+K40)</f>
        <v>0</v>
      </c>
      <c r="L69" s="25"/>
      <c r="M69" s="496"/>
      <c r="P69" s="172"/>
      <c r="Q69" s="172"/>
      <c r="R69" s="172"/>
      <c r="S69" s="172"/>
      <c r="T69" s="172"/>
      <c r="U69" s="172"/>
      <c r="V69" s="172"/>
    </row>
    <row r="70" spans="1:22" ht="12" customHeight="1" thickBot="1">
      <c r="A70" s="295" t="s">
        <v>100</v>
      </c>
      <c r="B70" s="296" t="s">
        <v>101</v>
      </c>
      <c r="C70" s="296"/>
      <c r="D70" s="299"/>
      <c r="E70" s="299"/>
      <c r="F70" s="300"/>
      <c r="G70" s="42"/>
      <c r="H70" s="43"/>
      <c r="J70" s="15"/>
      <c r="K70" s="168"/>
      <c r="L70" s="25"/>
      <c r="M70" s="496"/>
    </row>
    <row r="71" spans="1:22" ht="12" customHeight="1" thickBot="1">
      <c r="D71" s="45">
        <f>Rates!B26</f>
        <v>0.49</v>
      </c>
      <c r="E71" s="17"/>
      <c r="F71" s="73">
        <f>IF(M71=1,K69-K47-K67-K64, K69-K47-K57-K67-K64)</f>
        <v>0</v>
      </c>
      <c r="G71" s="26"/>
      <c r="H71" s="44"/>
      <c r="J71" s="15"/>
      <c r="K71" s="81">
        <f>F71*Rates!B26</f>
        <v>0</v>
      </c>
      <c r="L71" s="25"/>
      <c r="M71" s="496"/>
      <c r="P71" s="159"/>
    </row>
    <row r="72" spans="1:22" ht="12" customHeight="1" thickBot="1">
      <c r="B72" s="39" t="s">
        <v>102</v>
      </c>
      <c r="D72" s="17"/>
      <c r="E72" s="17"/>
      <c r="F72" s="27"/>
      <c r="G72" s="158"/>
      <c r="H72" s="25"/>
      <c r="J72" s="15"/>
      <c r="K72" s="81">
        <f>K71</f>
        <v>0</v>
      </c>
      <c r="L72" s="25"/>
      <c r="M72" s="184"/>
    </row>
    <row r="73" spans="1:22" ht="12" customHeight="1" thickBot="1">
      <c r="A73" s="295" t="s">
        <v>103</v>
      </c>
      <c r="B73" s="296" t="s">
        <v>104</v>
      </c>
      <c r="C73" s="296"/>
      <c r="D73" s="299"/>
      <c r="E73" s="299"/>
      <c r="F73" s="300"/>
      <c r="G73" s="122"/>
      <c r="H73" s="21"/>
      <c r="I73" s="41"/>
      <c r="J73" s="40"/>
      <c r="K73" s="72">
        <f>K72+K69</f>
        <v>0</v>
      </c>
      <c r="L73" s="25"/>
      <c r="M73" s="25"/>
      <c r="O73" s="234"/>
      <c r="P73" s="235"/>
    </row>
    <row r="74" spans="1:22" ht="12" customHeight="1" thickBot="1">
      <c r="A74" s="295" t="s">
        <v>105</v>
      </c>
      <c r="B74" s="296" t="s">
        <v>106</v>
      </c>
      <c r="C74" s="296"/>
      <c r="D74" s="299"/>
      <c r="E74" s="299"/>
      <c r="F74" s="299"/>
      <c r="G74" s="299"/>
      <c r="H74" s="344"/>
      <c r="I74" s="41"/>
      <c r="J74" s="40"/>
      <c r="K74" s="113"/>
      <c r="L74" s="25"/>
      <c r="M74" s="25"/>
      <c r="O74" s="571" t="s">
        <v>159</v>
      </c>
      <c r="P74" s="571"/>
    </row>
    <row r="75" spans="1:22" ht="12" customHeight="1" thickBot="1">
      <c r="A75" s="295" t="s">
        <v>107</v>
      </c>
      <c r="B75" s="296" t="s">
        <v>108</v>
      </c>
      <c r="C75" s="296"/>
      <c r="D75" s="300"/>
      <c r="E75" s="19"/>
      <c r="F75" s="19"/>
      <c r="G75" s="19"/>
      <c r="H75" s="10"/>
      <c r="I75" s="41"/>
      <c r="J75" s="40"/>
      <c r="K75" s="72">
        <f>K73-K74</f>
        <v>0</v>
      </c>
      <c r="L75" s="25"/>
      <c r="M75" s="25"/>
      <c r="O75" s="257" t="s">
        <v>156</v>
      </c>
      <c r="P75" s="258"/>
    </row>
    <row r="76" spans="1:22" ht="12" customHeight="1">
      <c r="A76" s="15"/>
      <c r="K76" s="15"/>
      <c r="O76" s="257" t="s">
        <v>160</v>
      </c>
      <c r="P76" s="259">
        <f>U63</f>
        <v>0</v>
      </c>
    </row>
    <row r="77" spans="1:22" ht="12" customHeight="1" thickBot="1">
      <c r="A77" s="15"/>
      <c r="K77" s="15"/>
      <c r="O77" s="257" t="s">
        <v>217</v>
      </c>
      <c r="P77" s="259">
        <f>P75+P76</f>
        <v>0</v>
      </c>
    </row>
    <row r="78" spans="1:22" ht="12" customHeight="1" thickBot="1">
      <c r="A78" s="15"/>
      <c r="G78" s="586" t="s">
        <v>146</v>
      </c>
      <c r="H78" s="587"/>
      <c r="I78" s="587"/>
      <c r="J78" s="588"/>
      <c r="K78" s="215">
        <f>SUM(K69-U63)</f>
        <v>0</v>
      </c>
      <c r="O78" s="260" t="s">
        <v>218</v>
      </c>
      <c r="P78" s="261">
        <f>P77-K47-K67-K64-K57</f>
        <v>0</v>
      </c>
    </row>
    <row r="79" spans="1:22" ht="12" customHeight="1">
      <c r="A79" s="15"/>
      <c r="H79" s="188"/>
      <c r="I79" s="188"/>
      <c r="J79" s="155" t="s">
        <v>142</v>
      </c>
      <c r="K79" s="188"/>
      <c r="O79" s="257" t="s">
        <v>157</v>
      </c>
      <c r="P79" s="259">
        <f>P78*0.49</f>
        <v>0</v>
      </c>
    </row>
    <row r="80" spans="1:22" ht="12" customHeight="1">
      <c r="A80" s="15"/>
      <c r="K80" s="15"/>
      <c r="O80" s="257" t="s">
        <v>158</v>
      </c>
      <c r="P80" s="259">
        <f>P75+P79+P76</f>
        <v>0</v>
      </c>
    </row>
    <row r="81" spans="1:15" ht="12" customHeight="1">
      <c r="A81" s="15"/>
      <c r="K81" s="15"/>
    </row>
    <row r="82" spans="1:15" ht="12" customHeight="1">
      <c r="A82" s="15"/>
      <c r="K82" s="15"/>
    </row>
    <row r="83" spans="1:15" ht="12" customHeight="1">
      <c r="A83" s="15"/>
      <c r="K83" s="15"/>
    </row>
    <row r="84" spans="1:15" ht="12" customHeight="1">
      <c r="A84" s="15"/>
      <c r="K84" s="15"/>
      <c r="O84" s="15"/>
    </row>
    <row r="85" spans="1:15" ht="12" customHeight="1">
      <c r="A85" s="15"/>
      <c r="K85" s="15"/>
    </row>
    <row r="86" spans="1:15" ht="12" customHeight="1">
      <c r="A86" s="15"/>
      <c r="K86" s="15"/>
    </row>
    <row r="87" spans="1:15" ht="12" customHeight="1">
      <c r="A87" s="15"/>
      <c r="K87" s="15"/>
    </row>
    <row r="88" spans="1:15" ht="12" customHeight="1">
      <c r="A88" s="15"/>
      <c r="K88" s="15"/>
    </row>
    <row r="89" spans="1:15" ht="12" customHeight="1">
      <c r="A89" s="15"/>
      <c r="K89" s="15"/>
    </row>
    <row r="90" spans="1:15" ht="12" customHeight="1">
      <c r="A90" s="15"/>
      <c r="K90" s="15"/>
    </row>
    <row r="91" spans="1:15" ht="12" customHeight="1">
      <c r="A91" s="15"/>
      <c r="K91" s="15"/>
    </row>
    <row r="92" spans="1:15" ht="12" customHeight="1">
      <c r="A92" s="15"/>
      <c r="K92" s="15"/>
    </row>
    <row r="93" spans="1:15" ht="12" customHeight="1">
      <c r="A93" s="15"/>
      <c r="K93" s="15"/>
    </row>
    <row r="94" spans="1:15" ht="12" customHeight="1">
      <c r="A94" s="15"/>
      <c r="K94" s="15"/>
    </row>
    <row r="95" spans="1:15" ht="12" customHeight="1">
      <c r="A95" s="15"/>
      <c r="K95" s="15"/>
      <c r="O95" s="15"/>
    </row>
    <row r="96" spans="1:15" ht="12" customHeight="1">
      <c r="A96" s="15"/>
      <c r="K96" s="15"/>
      <c r="O96" s="15"/>
    </row>
    <row r="97" spans="1:15" ht="12" customHeight="1">
      <c r="A97" s="15"/>
      <c r="K97" s="15"/>
      <c r="O97" s="15"/>
    </row>
    <row r="98" spans="1:15" ht="12" customHeight="1">
      <c r="A98" s="15"/>
      <c r="K98" s="15"/>
      <c r="O98" s="15"/>
    </row>
    <row r="99" spans="1:15" ht="12" customHeight="1">
      <c r="A99" s="15"/>
      <c r="K99" s="15"/>
      <c r="O99" s="15"/>
    </row>
    <row r="100" spans="1:15" ht="12" customHeight="1">
      <c r="A100" s="15"/>
      <c r="K100" s="15"/>
      <c r="O100" s="15"/>
    </row>
    <row r="101" spans="1:15" ht="12" customHeight="1">
      <c r="A101" s="15"/>
      <c r="K101" s="15"/>
      <c r="O101" s="15"/>
    </row>
    <row r="102" spans="1:15" ht="12" customHeight="1">
      <c r="A102" s="15"/>
      <c r="K102" s="15"/>
      <c r="O102" s="15"/>
    </row>
    <row r="103" spans="1:15" ht="12" customHeight="1">
      <c r="A103" s="15"/>
      <c r="K103" s="15"/>
      <c r="O103" s="15"/>
    </row>
    <row r="104" spans="1:15" ht="12" customHeight="1">
      <c r="A104" s="15"/>
      <c r="K104" s="15"/>
      <c r="O104" s="15"/>
    </row>
    <row r="105" spans="1:15" ht="12" customHeight="1">
      <c r="A105" s="15"/>
      <c r="K105" s="15"/>
      <c r="O105" s="15"/>
    </row>
    <row r="106" spans="1:15" ht="12" customHeight="1">
      <c r="A106" s="15"/>
      <c r="K106" s="15"/>
      <c r="O106" s="15"/>
    </row>
    <row r="107" spans="1:15" ht="12" customHeight="1">
      <c r="A107" s="15"/>
      <c r="K107" s="15"/>
      <c r="O107" s="15"/>
    </row>
    <row r="108" spans="1:15" ht="12" customHeight="1">
      <c r="A108" s="15"/>
      <c r="K108" s="15"/>
      <c r="O108" s="15"/>
    </row>
    <row r="109" spans="1:15" ht="12" customHeight="1">
      <c r="A109" s="15"/>
      <c r="K109" s="15"/>
      <c r="O109" s="15"/>
    </row>
    <row r="110" spans="1:15" ht="12" customHeight="1">
      <c r="A110" s="15"/>
      <c r="K110" s="15"/>
      <c r="O110" s="15"/>
    </row>
    <row r="111" spans="1:15" ht="12" customHeight="1">
      <c r="A111" s="15"/>
      <c r="K111" s="15"/>
    </row>
    <row r="112" spans="1:15" ht="12" customHeight="1">
      <c r="A112" s="15"/>
      <c r="K112" s="15"/>
    </row>
    <row r="113" spans="1:11" ht="12" customHeight="1">
      <c r="A113" s="15"/>
      <c r="K113" s="15"/>
    </row>
    <row r="114" spans="1:11" ht="12" customHeight="1">
      <c r="A114" s="15"/>
      <c r="K114" s="15"/>
    </row>
    <row r="115" spans="1:11" ht="12" customHeight="1">
      <c r="A115" s="15"/>
      <c r="K115" s="15"/>
    </row>
    <row r="116" spans="1:11" ht="12" customHeight="1">
      <c r="A116" s="15"/>
      <c r="K116" s="15"/>
    </row>
    <row r="117" spans="1:11" ht="12" customHeight="1">
      <c r="A117" s="15"/>
      <c r="K117" s="15"/>
    </row>
    <row r="118" spans="1:11" ht="12" customHeight="1">
      <c r="A118" s="15"/>
      <c r="K118" s="15"/>
    </row>
    <row r="119" spans="1:11" ht="12" customHeight="1">
      <c r="A119" s="15"/>
      <c r="K119" s="15"/>
    </row>
    <row r="120" spans="1:11" ht="12" customHeight="1">
      <c r="A120" s="15"/>
      <c r="K120" s="15"/>
    </row>
    <row r="121" spans="1:11" ht="12" customHeight="1">
      <c r="A121" s="15"/>
      <c r="K121" s="15"/>
    </row>
    <row r="122" spans="1:11" ht="12" customHeight="1">
      <c r="A122" s="15"/>
      <c r="K122" s="15"/>
    </row>
    <row r="123" spans="1:11" ht="12" customHeight="1">
      <c r="A123" s="15"/>
      <c r="K123" s="15"/>
    </row>
    <row r="124" spans="1:11" ht="12" customHeight="1">
      <c r="A124" s="15"/>
      <c r="K124" s="15"/>
    </row>
    <row r="125" spans="1:11" ht="12" customHeight="1">
      <c r="A125" s="15"/>
      <c r="K125" s="15"/>
    </row>
    <row r="126" spans="1:11" ht="12" customHeight="1">
      <c r="A126" s="15"/>
      <c r="K126" s="15"/>
    </row>
    <row r="127" spans="1:11" ht="12" customHeight="1">
      <c r="A127" s="15"/>
      <c r="K127" s="15"/>
    </row>
    <row r="128" spans="1:11" ht="12" customHeight="1">
      <c r="A128" s="15"/>
      <c r="K128" s="15"/>
    </row>
    <row r="129" spans="4:15" s="15" customFormat="1" ht="12" customHeight="1">
      <c r="D129" s="119"/>
      <c r="E129" s="119"/>
      <c r="F129" s="119"/>
      <c r="J129" s="25"/>
      <c r="O129" s="126"/>
    </row>
    <row r="130" spans="4:15" s="15" customFormat="1" ht="12" customHeight="1">
      <c r="D130" s="119"/>
      <c r="E130" s="119"/>
      <c r="F130" s="119"/>
      <c r="J130" s="25"/>
      <c r="O130" s="126"/>
    </row>
    <row r="131" spans="4:15" s="15" customFormat="1" ht="12" customHeight="1">
      <c r="D131" s="119"/>
      <c r="E131" s="119"/>
      <c r="F131" s="119"/>
      <c r="J131" s="25"/>
      <c r="O131" s="126"/>
    </row>
    <row r="132" spans="4:15" s="15" customFormat="1" ht="12" customHeight="1">
      <c r="D132" s="119"/>
      <c r="E132" s="119"/>
      <c r="F132" s="119"/>
      <c r="J132" s="25"/>
      <c r="O132" s="126"/>
    </row>
    <row r="133" spans="4:15" s="15" customFormat="1" ht="12" customHeight="1">
      <c r="D133" s="119"/>
      <c r="E133" s="119"/>
      <c r="F133" s="119"/>
      <c r="J133" s="25"/>
      <c r="O133" s="126"/>
    </row>
    <row r="134" spans="4:15" s="15" customFormat="1" ht="12" customHeight="1">
      <c r="D134" s="119"/>
      <c r="E134" s="119"/>
      <c r="F134" s="119"/>
      <c r="J134" s="25"/>
      <c r="O134" s="126"/>
    </row>
    <row r="135" spans="4:15" s="15" customFormat="1" ht="12" customHeight="1">
      <c r="D135" s="119"/>
      <c r="E135" s="119"/>
      <c r="F135" s="119"/>
      <c r="J135" s="25"/>
      <c r="O135" s="126"/>
    </row>
    <row r="136" spans="4:15" s="15" customFormat="1" ht="12" customHeight="1">
      <c r="D136" s="119"/>
      <c r="E136" s="119"/>
      <c r="F136" s="119"/>
      <c r="J136" s="25"/>
      <c r="O136" s="126"/>
    </row>
    <row r="137" spans="4:15" s="15" customFormat="1" ht="12" customHeight="1">
      <c r="D137" s="119"/>
      <c r="E137" s="119"/>
      <c r="F137" s="119"/>
      <c r="J137" s="25"/>
      <c r="O137" s="126"/>
    </row>
    <row r="138" spans="4:15" s="15" customFormat="1" ht="12" customHeight="1">
      <c r="D138" s="119"/>
      <c r="E138" s="119"/>
      <c r="F138" s="119"/>
      <c r="J138" s="25"/>
      <c r="O138" s="126"/>
    </row>
    <row r="139" spans="4:15" s="15" customFormat="1" ht="12" customHeight="1">
      <c r="D139" s="119"/>
      <c r="E139" s="119"/>
      <c r="F139" s="119"/>
      <c r="J139" s="25"/>
      <c r="O139" s="126"/>
    </row>
    <row r="140" spans="4:15" s="15" customFormat="1" ht="12" customHeight="1">
      <c r="D140" s="119"/>
      <c r="E140" s="119"/>
      <c r="F140" s="119"/>
      <c r="J140" s="25"/>
      <c r="O140" s="126"/>
    </row>
    <row r="141" spans="4:15" s="15" customFormat="1" ht="12" customHeight="1">
      <c r="D141" s="119"/>
      <c r="E141" s="119"/>
      <c r="F141" s="119"/>
      <c r="J141" s="25"/>
      <c r="O141" s="126"/>
    </row>
    <row r="142" spans="4:15" s="15" customFormat="1" ht="12" customHeight="1">
      <c r="D142" s="119"/>
      <c r="E142" s="119"/>
      <c r="F142" s="119"/>
      <c r="J142" s="25"/>
      <c r="O142" s="126"/>
    </row>
    <row r="143" spans="4:15" s="15" customFormat="1" ht="12" customHeight="1">
      <c r="D143" s="119"/>
      <c r="E143" s="119"/>
      <c r="F143" s="119"/>
      <c r="J143" s="25"/>
      <c r="O143" s="126"/>
    </row>
    <row r="144" spans="4:15" s="15" customFormat="1" ht="12" customHeight="1">
      <c r="D144" s="119"/>
      <c r="E144" s="119"/>
      <c r="F144" s="119"/>
      <c r="J144" s="25"/>
      <c r="O144" s="126"/>
    </row>
    <row r="145" spans="4:15" s="15" customFormat="1" ht="12" customHeight="1">
      <c r="D145" s="119"/>
      <c r="E145" s="119"/>
      <c r="F145" s="119"/>
      <c r="J145" s="25"/>
      <c r="O145" s="126"/>
    </row>
    <row r="146" spans="4:15" s="15" customFormat="1" ht="12" customHeight="1">
      <c r="D146" s="119"/>
      <c r="E146" s="119"/>
      <c r="F146" s="119"/>
      <c r="J146" s="25"/>
      <c r="O146" s="126"/>
    </row>
    <row r="147" spans="4:15" s="15" customFormat="1" ht="12" customHeight="1">
      <c r="D147" s="119"/>
      <c r="E147" s="119"/>
      <c r="F147" s="119"/>
      <c r="J147" s="25"/>
      <c r="O147" s="126"/>
    </row>
    <row r="148" spans="4:15" s="15" customFormat="1" ht="12" customHeight="1">
      <c r="D148" s="119"/>
      <c r="E148" s="119"/>
      <c r="F148" s="119"/>
      <c r="J148" s="25"/>
      <c r="O148" s="126"/>
    </row>
    <row r="149" spans="4:15" s="15" customFormat="1" ht="12" customHeight="1">
      <c r="D149" s="119"/>
      <c r="E149" s="119"/>
      <c r="F149" s="119"/>
      <c r="J149" s="25"/>
      <c r="O149" s="126"/>
    </row>
    <row r="150" spans="4:15" s="15" customFormat="1" ht="12" customHeight="1">
      <c r="D150" s="119"/>
      <c r="E150" s="119"/>
      <c r="F150" s="119"/>
      <c r="J150" s="25"/>
      <c r="O150" s="126"/>
    </row>
    <row r="151" spans="4:15" s="15" customFormat="1" ht="12" customHeight="1">
      <c r="D151" s="119"/>
      <c r="E151" s="119"/>
      <c r="F151" s="119"/>
      <c r="J151" s="25"/>
      <c r="O151" s="126"/>
    </row>
    <row r="152" spans="4:15" s="15" customFormat="1" ht="12" customHeight="1">
      <c r="D152" s="119"/>
      <c r="E152" s="119"/>
      <c r="F152" s="119"/>
      <c r="J152" s="25"/>
      <c r="O152" s="126"/>
    </row>
    <row r="153" spans="4:15" s="15" customFormat="1" ht="12" customHeight="1">
      <c r="D153" s="119"/>
      <c r="E153" s="119"/>
      <c r="F153" s="119"/>
      <c r="J153" s="25"/>
      <c r="O153" s="126"/>
    </row>
    <row r="154" spans="4:15" s="15" customFormat="1" ht="12" customHeight="1">
      <c r="D154" s="119"/>
      <c r="E154" s="119"/>
      <c r="F154" s="119"/>
      <c r="J154" s="25"/>
      <c r="O154" s="126"/>
    </row>
    <row r="155" spans="4:15" s="15" customFormat="1" ht="12" customHeight="1">
      <c r="D155" s="119"/>
      <c r="E155" s="119"/>
      <c r="F155" s="119"/>
      <c r="J155" s="25"/>
      <c r="O155" s="126"/>
    </row>
    <row r="156" spans="4:15" s="15" customFormat="1" ht="12" customHeight="1">
      <c r="D156" s="119"/>
      <c r="E156" s="119"/>
      <c r="F156" s="119"/>
      <c r="J156" s="25"/>
      <c r="O156" s="126"/>
    </row>
    <row r="157" spans="4:15" s="15" customFormat="1" ht="12" customHeight="1">
      <c r="D157" s="119"/>
      <c r="E157" s="119"/>
      <c r="F157" s="119"/>
      <c r="J157" s="25"/>
      <c r="O157" s="126"/>
    </row>
    <row r="158" spans="4:15" s="15" customFormat="1" ht="12" customHeight="1">
      <c r="D158" s="119"/>
      <c r="E158" s="119"/>
      <c r="F158" s="119"/>
      <c r="J158" s="25"/>
      <c r="O158" s="126"/>
    </row>
    <row r="159" spans="4:15" s="15" customFormat="1" ht="12" customHeight="1">
      <c r="D159" s="119"/>
      <c r="E159" s="119"/>
      <c r="F159" s="119"/>
      <c r="J159" s="25"/>
      <c r="O159" s="126"/>
    </row>
    <row r="160" spans="4:15" s="15" customFormat="1" ht="12" customHeight="1">
      <c r="D160" s="119"/>
      <c r="E160" s="119"/>
      <c r="F160" s="119"/>
      <c r="J160" s="25"/>
      <c r="O160" s="126"/>
    </row>
    <row r="161" spans="4:15" s="15" customFormat="1" ht="12" customHeight="1">
      <c r="D161" s="119"/>
      <c r="E161" s="119"/>
      <c r="F161" s="119"/>
      <c r="J161" s="25"/>
      <c r="O161" s="126"/>
    </row>
    <row r="162" spans="4:15" s="15" customFormat="1" ht="12" customHeight="1">
      <c r="D162" s="119"/>
      <c r="E162" s="119"/>
      <c r="F162" s="119"/>
      <c r="J162" s="25"/>
      <c r="O162" s="126"/>
    </row>
    <row r="163" spans="4:15" s="15" customFormat="1" ht="12" customHeight="1">
      <c r="D163" s="119"/>
      <c r="E163" s="119"/>
      <c r="F163" s="119"/>
      <c r="J163" s="25"/>
      <c r="O163" s="126"/>
    </row>
    <row r="164" spans="4:15" s="15" customFormat="1" ht="12" customHeight="1">
      <c r="D164" s="119"/>
      <c r="E164" s="119"/>
      <c r="F164" s="119"/>
      <c r="J164" s="25"/>
      <c r="O164" s="126"/>
    </row>
    <row r="165" spans="4:15" s="15" customFormat="1" ht="12" customHeight="1">
      <c r="D165" s="119"/>
      <c r="E165" s="119"/>
      <c r="F165" s="119"/>
      <c r="J165" s="25"/>
      <c r="O165" s="126"/>
    </row>
    <row r="166" spans="4:15" s="15" customFormat="1" ht="12" customHeight="1">
      <c r="D166" s="119"/>
      <c r="E166" s="119"/>
      <c r="F166" s="119"/>
      <c r="J166" s="25"/>
      <c r="O166" s="126"/>
    </row>
    <row r="167" spans="4:15" s="15" customFormat="1" ht="12" customHeight="1">
      <c r="D167" s="119"/>
      <c r="E167" s="119"/>
      <c r="F167" s="119"/>
      <c r="J167" s="25"/>
      <c r="O167" s="126"/>
    </row>
    <row r="168" spans="4:15" s="15" customFormat="1" ht="12" customHeight="1">
      <c r="D168" s="119"/>
      <c r="E168" s="119"/>
      <c r="F168" s="119"/>
      <c r="J168" s="25"/>
      <c r="O168" s="126"/>
    </row>
    <row r="169" spans="4:15" s="15" customFormat="1" ht="12" customHeight="1">
      <c r="D169" s="119"/>
      <c r="E169" s="119"/>
      <c r="F169" s="119"/>
      <c r="J169" s="25"/>
      <c r="O169" s="126"/>
    </row>
    <row r="170" spans="4:15" s="15" customFormat="1" ht="12" customHeight="1">
      <c r="D170" s="119"/>
      <c r="E170" s="119"/>
      <c r="F170" s="119"/>
      <c r="J170" s="25"/>
      <c r="O170" s="126"/>
    </row>
    <row r="171" spans="4:15" s="15" customFormat="1" ht="12" customHeight="1">
      <c r="D171" s="119"/>
      <c r="E171" s="119"/>
      <c r="F171" s="119"/>
      <c r="J171" s="25"/>
      <c r="O171" s="126"/>
    </row>
    <row r="172" spans="4:15" s="15" customFormat="1" ht="12" customHeight="1">
      <c r="D172" s="119"/>
      <c r="E172" s="119"/>
      <c r="F172" s="119"/>
      <c r="J172" s="25"/>
      <c r="O172" s="126"/>
    </row>
    <row r="173" spans="4:15" s="15" customFormat="1" ht="12" customHeight="1">
      <c r="D173" s="119"/>
      <c r="E173" s="119"/>
      <c r="F173" s="119"/>
      <c r="J173" s="25"/>
      <c r="O173" s="126"/>
    </row>
    <row r="174" spans="4:15" s="15" customFormat="1" ht="12" customHeight="1">
      <c r="D174" s="119"/>
      <c r="E174" s="119"/>
      <c r="F174" s="119"/>
      <c r="J174" s="25"/>
      <c r="O174" s="126"/>
    </row>
    <row r="175" spans="4:15" s="15" customFormat="1" ht="12" customHeight="1">
      <c r="D175" s="119"/>
      <c r="E175" s="119"/>
      <c r="F175" s="119"/>
      <c r="J175" s="25"/>
      <c r="O175" s="126"/>
    </row>
    <row r="176" spans="4:15" s="15" customFormat="1" ht="12" customHeight="1">
      <c r="D176" s="119"/>
      <c r="E176" s="119"/>
      <c r="F176" s="119"/>
      <c r="J176" s="25"/>
      <c r="O176" s="126"/>
    </row>
    <row r="177" spans="4:15" s="15" customFormat="1" ht="12" customHeight="1">
      <c r="D177" s="119"/>
      <c r="E177" s="119"/>
      <c r="F177" s="119"/>
      <c r="J177" s="25"/>
      <c r="O177" s="126"/>
    </row>
    <row r="178" spans="4:15" s="15" customFormat="1" ht="12" customHeight="1">
      <c r="D178" s="119"/>
      <c r="E178" s="119"/>
      <c r="F178" s="119"/>
      <c r="J178" s="25"/>
      <c r="O178" s="126"/>
    </row>
    <row r="179" spans="4:15" s="15" customFormat="1" ht="12" customHeight="1">
      <c r="D179" s="119"/>
      <c r="E179" s="119"/>
      <c r="F179" s="119"/>
      <c r="J179" s="25"/>
      <c r="O179" s="126"/>
    </row>
    <row r="180" spans="4:15" s="15" customFormat="1" ht="12" customHeight="1">
      <c r="D180" s="119"/>
      <c r="E180" s="119"/>
      <c r="F180" s="119"/>
      <c r="J180" s="25"/>
      <c r="O180" s="126"/>
    </row>
    <row r="181" spans="4:15" s="15" customFormat="1" ht="12" customHeight="1">
      <c r="D181" s="119"/>
      <c r="E181" s="119"/>
      <c r="F181" s="119"/>
      <c r="J181" s="25"/>
      <c r="O181" s="126"/>
    </row>
    <row r="182" spans="4:15" s="15" customFormat="1" ht="12" customHeight="1">
      <c r="D182" s="119"/>
      <c r="E182" s="119"/>
      <c r="F182" s="119"/>
      <c r="J182" s="25"/>
      <c r="O182" s="126"/>
    </row>
    <row r="183" spans="4:15" s="15" customFormat="1" ht="12" customHeight="1">
      <c r="D183" s="119"/>
      <c r="E183" s="119"/>
      <c r="F183" s="119"/>
      <c r="J183" s="25"/>
      <c r="O183" s="126"/>
    </row>
    <row r="184" spans="4:15" s="15" customFormat="1" ht="12" customHeight="1">
      <c r="D184" s="119"/>
      <c r="E184" s="119"/>
      <c r="F184" s="119"/>
      <c r="J184" s="25"/>
      <c r="O184" s="126"/>
    </row>
    <row r="185" spans="4:15" s="15" customFormat="1" ht="12" customHeight="1">
      <c r="D185" s="119"/>
      <c r="E185" s="119"/>
      <c r="F185" s="119"/>
      <c r="J185" s="25"/>
      <c r="O185" s="126"/>
    </row>
    <row r="186" spans="4:15" s="15" customFormat="1" ht="12" customHeight="1">
      <c r="D186" s="119"/>
      <c r="E186" s="119"/>
      <c r="F186" s="119"/>
      <c r="J186" s="25"/>
      <c r="O186" s="126"/>
    </row>
    <row r="187" spans="4:15" s="15" customFormat="1" ht="12" customHeight="1">
      <c r="D187" s="119"/>
      <c r="E187" s="119"/>
      <c r="F187" s="119"/>
      <c r="J187" s="25"/>
      <c r="O187" s="126"/>
    </row>
    <row r="188" spans="4:15" s="15" customFormat="1" ht="12" customHeight="1">
      <c r="D188" s="119"/>
      <c r="E188" s="119"/>
      <c r="F188" s="119"/>
      <c r="J188" s="25"/>
      <c r="O188" s="126"/>
    </row>
    <row r="189" spans="4:15" s="15" customFormat="1" ht="12" customHeight="1">
      <c r="D189" s="119"/>
      <c r="E189" s="119"/>
      <c r="F189" s="119"/>
      <c r="J189" s="25"/>
      <c r="O189" s="126"/>
    </row>
    <row r="190" spans="4:15" s="15" customFormat="1" ht="12" customHeight="1">
      <c r="D190" s="119"/>
      <c r="E190" s="119"/>
      <c r="F190" s="119"/>
      <c r="J190" s="25"/>
      <c r="O190" s="126"/>
    </row>
    <row r="191" spans="4:15" s="15" customFormat="1" ht="12" customHeight="1">
      <c r="D191" s="119"/>
      <c r="E191" s="119"/>
      <c r="F191" s="119"/>
      <c r="J191" s="25"/>
      <c r="O191" s="126"/>
    </row>
    <row r="192" spans="4:15" s="15" customFormat="1" ht="12" customHeight="1">
      <c r="D192" s="119"/>
      <c r="E192" s="119"/>
      <c r="F192" s="119"/>
      <c r="J192" s="25"/>
      <c r="O192" s="126"/>
    </row>
    <row r="193" spans="4:15" s="15" customFormat="1" ht="12" customHeight="1">
      <c r="D193" s="119"/>
      <c r="E193" s="119"/>
      <c r="F193" s="119"/>
      <c r="J193" s="25"/>
      <c r="O193" s="126"/>
    </row>
    <row r="194" spans="4:15" s="15" customFormat="1" ht="12" customHeight="1">
      <c r="D194" s="119"/>
      <c r="E194" s="119"/>
      <c r="F194" s="119"/>
      <c r="J194" s="25"/>
      <c r="O194" s="126"/>
    </row>
    <row r="195" spans="4:15" s="15" customFormat="1" ht="12" customHeight="1">
      <c r="D195" s="119"/>
      <c r="E195" s="119"/>
      <c r="F195" s="119"/>
      <c r="J195" s="25"/>
      <c r="O195" s="126"/>
    </row>
    <row r="196" spans="4:15" s="15" customFormat="1" ht="12" customHeight="1">
      <c r="D196" s="119"/>
      <c r="E196" s="119"/>
      <c r="F196" s="119"/>
      <c r="J196" s="25"/>
      <c r="O196" s="126"/>
    </row>
    <row r="197" spans="4:15" s="15" customFormat="1" ht="12" customHeight="1">
      <c r="D197" s="119"/>
      <c r="E197" s="119"/>
      <c r="F197" s="119"/>
      <c r="J197" s="25"/>
      <c r="O197" s="126"/>
    </row>
    <row r="198" spans="4:15" s="15" customFormat="1" ht="12" customHeight="1">
      <c r="D198" s="119"/>
      <c r="E198" s="119"/>
      <c r="F198" s="119"/>
      <c r="J198" s="25"/>
      <c r="O198" s="126"/>
    </row>
    <row r="199" spans="4:15" s="15" customFormat="1" ht="12" customHeight="1">
      <c r="D199" s="119"/>
      <c r="E199" s="119"/>
      <c r="F199" s="119"/>
      <c r="J199" s="25"/>
      <c r="O199" s="126"/>
    </row>
    <row r="200" spans="4:15" s="15" customFormat="1" ht="12" customHeight="1">
      <c r="D200" s="119"/>
      <c r="E200" s="119"/>
      <c r="F200" s="119"/>
      <c r="J200" s="25"/>
      <c r="O200" s="126"/>
    </row>
    <row r="201" spans="4:15" s="15" customFormat="1" ht="12" customHeight="1">
      <c r="D201" s="119"/>
      <c r="E201" s="119"/>
      <c r="F201" s="119"/>
      <c r="J201" s="25"/>
      <c r="O201" s="126"/>
    </row>
    <row r="202" spans="4:15" s="15" customFormat="1" ht="12" customHeight="1">
      <c r="D202" s="119"/>
      <c r="E202" s="119"/>
      <c r="F202" s="119"/>
      <c r="J202" s="25"/>
      <c r="O202" s="126"/>
    </row>
    <row r="203" spans="4:15" s="15" customFormat="1" ht="12" customHeight="1">
      <c r="D203" s="119"/>
      <c r="E203" s="119"/>
      <c r="F203" s="119"/>
      <c r="J203" s="25"/>
      <c r="O203" s="126"/>
    </row>
    <row r="204" spans="4:15" s="15" customFormat="1" ht="12" customHeight="1">
      <c r="D204" s="119"/>
      <c r="E204" s="119"/>
      <c r="F204" s="119"/>
      <c r="J204" s="25"/>
      <c r="O204" s="126"/>
    </row>
    <row r="205" spans="4:15" s="15" customFormat="1" ht="12" customHeight="1">
      <c r="D205" s="119"/>
      <c r="E205" s="119"/>
      <c r="F205" s="119"/>
      <c r="J205" s="25"/>
      <c r="O205" s="126"/>
    </row>
    <row r="206" spans="4:15" s="15" customFormat="1" ht="12" customHeight="1">
      <c r="D206" s="119"/>
      <c r="E206" s="119"/>
      <c r="F206" s="119"/>
      <c r="J206" s="25"/>
      <c r="O206" s="126"/>
    </row>
    <row r="207" spans="4:15" s="15" customFormat="1" ht="12" customHeight="1">
      <c r="D207" s="119"/>
      <c r="E207" s="119"/>
      <c r="F207" s="119"/>
      <c r="J207" s="25"/>
      <c r="O207" s="126"/>
    </row>
    <row r="208" spans="4:15" s="15" customFormat="1" ht="12" customHeight="1">
      <c r="D208" s="119"/>
      <c r="E208" s="119"/>
      <c r="F208" s="119"/>
      <c r="J208" s="25"/>
      <c r="O208" s="126"/>
    </row>
    <row r="209" spans="4:15" s="15" customFormat="1" ht="12" customHeight="1">
      <c r="D209" s="119"/>
      <c r="E209" s="119"/>
      <c r="F209" s="119"/>
      <c r="J209" s="25"/>
      <c r="O209" s="126"/>
    </row>
    <row r="210" spans="4:15" s="15" customFormat="1" ht="12" customHeight="1">
      <c r="D210" s="119"/>
      <c r="E210" s="119"/>
      <c r="F210" s="119"/>
      <c r="J210" s="25"/>
      <c r="O210" s="126"/>
    </row>
    <row r="211" spans="4:15" s="15" customFormat="1" ht="12" customHeight="1">
      <c r="D211" s="119"/>
      <c r="E211" s="119"/>
      <c r="F211" s="119"/>
      <c r="J211" s="25"/>
      <c r="O211" s="126"/>
    </row>
    <row r="212" spans="4:15" s="15" customFormat="1" ht="12" customHeight="1">
      <c r="D212" s="119"/>
      <c r="E212" s="119"/>
      <c r="F212" s="119"/>
      <c r="J212" s="25"/>
      <c r="O212" s="126"/>
    </row>
    <row r="213" spans="4:15" s="15" customFormat="1" ht="12" customHeight="1">
      <c r="D213" s="119"/>
      <c r="E213" s="119"/>
      <c r="F213" s="119"/>
      <c r="J213" s="25"/>
      <c r="O213" s="126"/>
    </row>
    <row r="214" spans="4:15" s="15" customFormat="1" ht="12" customHeight="1">
      <c r="D214" s="119"/>
      <c r="E214" s="119"/>
      <c r="F214" s="119"/>
      <c r="J214" s="25"/>
      <c r="O214" s="126"/>
    </row>
    <row r="215" spans="4:15" s="15" customFormat="1" ht="12" customHeight="1">
      <c r="D215" s="119"/>
      <c r="E215" s="119"/>
      <c r="F215" s="119"/>
      <c r="J215" s="25"/>
      <c r="O215" s="126"/>
    </row>
    <row r="216" spans="4:15" s="15" customFormat="1" ht="12" customHeight="1">
      <c r="D216" s="119"/>
      <c r="E216" s="119"/>
      <c r="F216" s="119"/>
      <c r="J216" s="25"/>
      <c r="O216" s="126"/>
    </row>
    <row r="217" spans="4:15" s="15" customFormat="1" ht="12" customHeight="1">
      <c r="D217" s="119"/>
      <c r="E217" s="119"/>
      <c r="F217" s="119"/>
      <c r="J217" s="25"/>
      <c r="O217" s="126"/>
    </row>
    <row r="218" spans="4:15" s="15" customFormat="1" ht="12" customHeight="1">
      <c r="D218" s="119"/>
      <c r="E218" s="119"/>
      <c r="F218" s="119"/>
      <c r="J218" s="25"/>
      <c r="O218" s="126"/>
    </row>
    <row r="219" spans="4:15" s="15" customFormat="1" ht="12" customHeight="1">
      <c r="D219" s="119"/>
      <c r="E219" s="119"/>
      <c r="F219" s="119"/>
      <c r="J219" s="25"/>
      <c r="O219" s="126"/>
    </row>
    <row r="220" spans="4:15" s="15" customFormat="1" ht="12" customHeight="1">
      <c r="D220" s="119"/>
      <c r="E220" s="119"/>
      <c r="F220" s="119"/>
      <c r="J220" s="25"/>
      <c r="O220" s="126"/>
    </row>
    <row r="221" spans="4:15" s="15" customFormat="1" ht="12" customHeight="1">
      <c r="D221" s="119"/>
      <c r="E221" s="119"/>
      <c r="F221" s="119"/>
      <c r="J221" s="25"/>
      <c r="O221" s="126"/>
    </row>
    <row r="222" spans="4:15" s="15" customFormat="1" ht="12" customHeight="1">
      <c r="D222" s="119"/>
      <c r="E222" s="119"/>
      <c r="F222" s="119"/>
      <c r="J222" s="25"/>
      <c r="O222" s="126"/>
    </row>
    <row r="223" spans="4:15" s="15" customFormat="1" ht="12" customHeight="1">
      <c r="D223" s="119"/>
      <c r="E223" s="119"/>
      <c r="F223" s="119"/>
      <c r="J223" s="25"/>
      <c r="O223" s="126"/>
    </row>
    <row r="224" spans="4:15" s="15" customFormat="1" ht="12" customHeight="1">
      <c r="D224" s="119"/>
      <c r="E224" s="119"/>
      <c r="F224" s="119"/>
      <c r="J224" s="25"/>
      <c r="O224" s="126"/>
    </row>
    <row r="225" spans="4:15" s="15" customFormat="1" ht="12" customHeight="1">
      <c r="D225" s="119"/>
      <c r="E225" s="119"/>
      <c r="F225" s="119"/>
      <c r="J225" s="25"/>
      <c r="O225" s="126"/>
    </row>
    <row r="226" spans="4:15" s="15" customFormat="1" ht="12" customHeight="1">
      <c r="D226" s="119"/>
      <c r="E226" s="119"/>
      <c r="F226" s="119"/>
      <c r="J226" s="25"/>
      <c r="O226" s="126"/>
    </row>
    <row r="227" spans="4:15" s="15" customFormat="1" ht="12" customHeight="1">
      <c r="D227" s="119"/>
      <c r="E227" s="119"/>
      <c r="F227" s="119"/>
      <c r="J227" s="25"/>
      <c r="O227" s="126"/>
    </row>
    <row r="228" spans="4:15" s="15" customFormat="1" ht="12" customHeight="1">
      <c r="D228" s="119"/>
      <c r="E228" s="119"/>
      <c r="F228" s="119"/>
      <c r="J228" s="25"/>
      <c r="O228" s="126"/>
    </row>
    <row r="229" spans="4:15" s="15" customFormat="1" ht="12" customHeight="1">
      <c r="D229" s="119"/>
      <c r="E229" s="119"/>
      <c r="F229" s="119"/>
      <c r="J229" s="25"/>
      <c r="O229" s="126"/>
    </row>
    <row r="230" spans="4:15" s="15" customFormat="1" ht="12" customHeight="1">
      <c r="D230" s="119"/>
      <c r="E230" s="119"/>
      <c r="F230" s="119"/>
      <c r="J230" s="25"/>
      <c r="O230" s="126"/>
    </row>
    <row r="231" spans="4:15" s="15" customFormat="1" ht="12" customHeight="1">
      <c r="D231" s="119"/>
      <c r="E231" s="119"/>
      <c r="F231" s="119"/>
      <c r="J231" s="25"/>
      <c r="O231" s="126"/>
    </row>
    <row r="232" spans="4:15" s="15" customFormat="1" ht="12" customHeight="1">
      <c r="D232" s="119"/>
      <c r="E232" s="119"/>
      <c r="F232" s="119"/>
      <c r="J232" s="25"/>
      <c r="O232" s="126"/>
    </row>
    <row r="233" spans="4:15" s="15" customFormat="1" ht="12" customHeight="1">
      <c r="D233" s="119"/>
      <c r="E233" s="119"/>
      <c r="F233" s="119"/>
      <c r="J233" s="25"/>
      <c r="O233" s="126"/>
    </row>
    <row r="234" spans="4:15" s="15" customFormat="1" ht="12" customHeight="1">
      <c r="D234" s="119"/>
      <c r="E234" s="119"/>
      <c r="F234" s="119"/>
      <c r="J234" s="25"/>
      <c r="O234" s="126"/>
    </row>
    <row r="235" spans="4:15" s="15" customFormat="1" ht="12" customHeight="1">
      <c r="D235" s="119"/>
      <c r="E235" s="119"/>
      <c r="F235" s="119"/>
      <c r="J235" s="25"/>
      <c r="O235" s="126"/>
    </row>
    <row r="236" spans="4:15" s="15" customFormat="1" ht="12" customHeight="1">
      <c r="D236" s="119"/>
      <c r="E236" s="119"/>
      <c r="F236" s="119"/>
      <c r="J236" s="25"/>
      <c r="O236" s="126"/>
    </row>
    <row r="237" spans="4:15" s="15" customFormat="1" ht="12" customHeight="1">
      <c r="D237" s="119"/>
      <c r="E237" s="119"/>
      <c r="F237" s="119"/>
      <c r="J237" s="25"/>
      <c r="O237" s="126"/>
    </row>
    <row r="238" spans="4:15" s="15" customFormat="1" ht="12" customHeight="1">
      <c r="D238" s="119"/>
      <c r="E238" s="119"/>
      <c r="F238" s="119"/>
      <c r="J238" s="25"/>
      <c r="O238" s="126"/>
    </row>
    <row r="239" spans="4:15" s="15" customFormat="1" ht="12" customHeight="1">
      <c r="D239" s="119"/>
      <c r="E239" s="119"/>
      <c r="F239" s="119"/>
      <c r="J239" s="25"/>
      <c r="O239" s="126"/>
    </row>
    <row r="240" spans="4:15" s="15" customFormat="1" ht="12" customHeight="1">
      <c r="D240" s="119"/>
      <c r="E240" s="119"/>
      <c r="F240" s="119"/>
      <c r="J240" s="25"/>
      <c r="O240" s="126"/>
    </row>
    <row r="241" spans="4:15" s="15" customFormat="1" ht="12" customHeight="1">
      <c r="D241" s="119"/>
      <c r="E241" s="119"/>
      <c r="F241" s="119"/>
      <c r="J241" s="25"/>
      <c r="O241" s="126"/>
    </row>
    <row r="242" spans="4:15" s="15" customFormat="1" ht="12" customHeight="1">
      <c r="D242" s="119"/>
      <c r="E242" s="119"/>
      <c r="F242" s="119"/>
      <c r="J242" s="25"/>
      <c r="O242" s="126"/>
    </row>
    <row r="243" spans="4:15" s="15" customFormat="1" ht="12" customHeight="1">
      <c r="D243" s="119"/>
      <c r="E243" s="119"/>
      <c r="F243" s="119"/>
      <c r="J243" s="25"/>
      <c r="O243" s="126"/>
    </row>
    <row r="244" spans="4:15" s="15" customFormat="1" ht="12" customHeight="1">
      <c r="D244" s="119"/>
      <c r="E244" s="119"/>
      <c r="F244" s="119"/>
      <c r="J244" s="25"/>
      <c r="O244" s="126"/>
    </row>
    <row r="245" spans="4:15" s="15" customFormat="1" ht="12" customHeight="1">
      <c r="D245" s="119"/>
      <c r="E245" s="119"/>
      <c r="F245" s="119"/>
      <c r="J245" s="25"/>
      <c r="O245" s="126"/>
    </row>
    <row r="246" spans="4:15" s="15" customFormat="1" ht="12" customHeight="1">
      <c r="D246" s="119"/>
      <c r="E246" s="119"/>
      <c r="F246" s="119"/>
      <c r="J246" s="25"/>
      <c r="O246" s="126"/>
    </row>
    <row r="247" spans="4:15" s="15" customFormat="1" ht="12" customHeight="1">
      <c r="D247" s="119"/>
      <c r="E247" s="119"/>
      <c r="F247" s="119"/>
      <c r="J247" s="25"/>
      <c r="O247" s="126"/>
    </row>
    <row r="248" spans="4:15" s="15" customFormat="1" ht="12" customHeight="1">
      <c r="D248" s="119"/>
      <c r="E248" s="119"/>
      <c r="F248" s="119"/>
      <c r="J248" s="25"/>
      <c r="O248" s="126"/>
    </row>
    <row r="249" spans="4:15" s="15" customFormat="1" ht="12" customHeight="1">
      <c r="D249" s="119"/>
      <c r="E249" s="119"/>
      <c r="F249" s="119"/>
      <c r="J249" s="25"/>
      <c r="O249" s="126"/>
    </row>
    <row r="250" spans="4:15" s="15" customFormat="1" ht="12" customHeight="1">
      <c r="D250" s="119"/>
      <c r="E250" s="119"/>
      <c r="F250" s="119"/>
      <c r="J250" s="25"/>
      <c r="O250" s="126"/>
    </row>
    <row r="251" spans="4:15" s="15" customFormat="1" ht="12" customHeight="1">
      <c r="D251" s="119"/>
      <c r="E251" s="119"/>
      <c r="F251" s="119"/>
      <c r="J251" s="25"/>
      <c r="O251" s="126"/>
    </row>
    <row r="252" spans="4:15" s="15" customFormat="1" ht="12" customHeight="1">
      <c r="D252" s="119"/>
      <c r="E252" s="119"/>
      <c r="F252" s="119"/>
      <c r="J252" s="25"/>
      <c r="O252" s="126"/>
    </row>
    <row r="253" spans="4:15" s="15" customFormat="1" ht="12" customHeight="1">
      <c r="D253" s="119"/>
      <c r="E253" s="119"/>
      <c r="F253" s="119"/>
      <c r="J253" s="25"/>
      <c r="O253" s="126"/>
    </row>
    <row r="254" spans="4:15" s="15" customFormat="1" ht="12" customHeight="1">
      <c r="D254" s="119"/>
      <c r="E254" s="119"/>
      <c r="F254" s="119"/>
      <c r="J254" s="25"/>
      <c r="O254" s="126"/>
    </row>
    <row r="255" spans="4:15" s="15" customFormat="1" ht="12" customHeight="1">
      <c r="D255" s="119"/>
      <c r="E255" s="119"/>
      <c r="F255" s="119"/>
      <c r="J255" s="25"/>
      <c r="O255" s="126"/>
    </row>
    <row r="256" spans="4:15" s="15" customFormat="1" ht="12" customHeight="1">
      <c r="D256" s="119"/>
      <c r="E256" s="119"/>
      <c r="F256" s="119"/>
      <c r="J256" s="25"/>
      <c r="O256" s="126"/>
    </row>
    <row r="257" spans="4:15" s="15" customFormat="1" ht="12" customHeight="1">
      <c r="D257" s="119"/>
      <c r="E257" s="119"/>
      <c r="F257" s="119"/>
      <c r="J257" s="25"/>
      <c r="O257" s="126"/>
    </row>
    <row r="258" spans="4:15" s="15" customFormat="1" ht="12" customHeight="1">
      <c r="D258" s="119"/>
      <c r="E258" s="119"/>
      <c r="F258" s="119"/>
      <c r="J258" s="25"/>
      <c r="O258" s="126"/>
    </row>
    <row r="259" spans="4:15" s="15" customFormat="1" ht="12" customHeight="1">
      <c r="D259" s="119"/>
      <c r="E259" s="119"/>
      <c r="F259" s="119"/>
      <c r="J259" s="25"/>
      <c r="O259" s="126"/>
    </row>
    <row r="260" spans="4:15" s="15" customFormat="1" ht="12" customHeight="1">
      <c r="D260" s="119"/>
      <c r="E260" s="119"/>
      <c r="F260" s="119"/>
      <c r="J260" s="25"/>
      <c r="O260" s="126"/>
    </row>
    <row r="261" spans="4:15" s="15" customFormat="1" ht="12" customHeight="1">
      <c r="D261" s="119"/>
      <c r="E261" s="119"/>
      <c r="F261" s="119"/>
      <c r="J261" s="25"/>
      <c r="O261" s="126"/>
    </row>
    <row r="262" spans="4:15" s="15" customFormat="1" ht="12" customHeight="1">
      <c r="D262" s="119"/>
      <c r="E262" s="119"/>
      <c r="F262" s="119"/>
      <c r="J262" s="25"/>
      <c r="O262" s="126"/>
    </row>
    <row r="263" spans="4:15" s="15" customFormat="1" ht="12" customHeight="1">
      <c r="D263" s="119"/>
      <c r="E263" s="119"/>
      <c r="F263" s="119"/>
      <c r="J263" s="25"/>
      <c r="O263" s="126"/>
    </row>
    <row r="264" spans="4:15" s="15" customFormat="1" ht="12" customHeight="1">
      <c r="D264" s="119"/>
      <c r="E264" s="119"/>
      <c r="F264" s="119"/>
      <c r="J264" s="25"/>
      <c r="O264" s="126"/>
    </row>
    <row r="265" spans="4:15" s="15" customFormat="1" ht="12" customHeight="1">
      <c r="D265" s="119"/>
      <c r="E265" s="119"/>
      <c r="F265" s="119"/>
      <c r="J265" s="25"/>
      <c r="O265" s="126"/>
    </row>
    <row r="266" spans="4:15" s="15" customFormat="1" ht="12" customHeight="1">
      <c r="D266" s="119"/>
      <c r="E266" s="119"/>
      <c r="F266" s="119"/>
      <c r="J266" s="25"/>
      <c r="O266" s="126"/>
    </row>
    <row r="267" spans="4:15" s="15" customFormat="1" ht="12" customHeight="1">
      <c r="D267" s="119"/>
      <c r="E267" s="119"/>
      <c r="F267" s="119"/>
      <c r="J267" s="25"/>
      <c r="O267" s="126"/>
    </row>
    <row r="268" spans="4:15" s="15" customFormat="1" ht="12" customHeight="1">
      <c r="D268" s="119"/>
      <c r="E268" s="119"/>
      <c r="F268" s="119"/>
      <c r="J268" s="25"/>
      <c r="O268" s="126"/>
    </row>
    <row r="269" spans="4:15" s="15" customFormat="1" ht="12" customHeight="1">
      <c r="D269" s="119"/>
      <c r="E269" s="119"/>
      <c r="F269" s="119"/>
      <c r="J269" s="25"/>
      <c r="O269" s="126"/>
    </row>
    <row r="270" spans="4:15" s="15" customFormat="1" ht="12" customHeight="1">
      <c r="D270" s="119"/>
      <c r="E270" s="119"/>
      <c r="F270" s="119"/>
      <c r="J270" s="25"/>
      <c r="O270" s="126"/>
    </row>
    <row r="271" spans="4:15" s="15" customFormat="1" ht="12" customHeight="1">
      <c r="D271" s="119"/>
      <c r="E271" s="119"/>
      <c r="F271" s="119"/>
      <c r="J271" s="25"/>
      <c r="O271" s="126"/>
    </row>
    <row r="272" spans="4:15" s="15" customFormat="1" ht="12" customHeight="1">
      <c r="D272" s="119"/>
      <c r="E272" s="119"/>
      <c r="F272" s="119"/>
      <c r="J272" s="25"/>
      <c r="O272" s="126"/>
    </row>
    <row r="273" spans="4:15" s="15" customFormat="1" ht="12" customHeight="1">
      <c r="D273" s="119"/>
      <c r="E273" s="119"/>
      <c r="F273" s="119"/>
      <c r="J273" s="25"/>
      <c r="O273" s="126"/>
    </row>
    <row r="274" spans="4:15" s="15" customFormat="1" ht="12" customHeight="1">
      <c r="D274" s="119"/>
      <c r="E274" s="119"/>
      <c r="F274" s="119"/>
      <c r="J274" s="25"/>
      <c r="O274" s="126"/>
    </row>
    <row r="275" spans="4:15" s="15" customFormat="1" ht="12" customHeight="1">
      <c r="D275" s="119"/>
      <c r="E275" s="119"/>
      <c r="F275" s="119"/>
      <c r="J275" s="25"/>
      <c r="O275" s="126"/>
    </row>
    <row r="276" spans="4:15" s="15" customFormat="1" ht="12" customHeight="1">
      <c r="D276" s="119"/>
      <c r="E276" s="119"/>
      <c r="F276" s="119"/>
      <c r="J276" s="25"/>
      <c r="O276" s="126"/>
    </row>
    <row r="277" spans="4:15" s="15" customFormat="1" ht="12" customHeight="1">
      <c r="D277" s="119"/>
      <c r="E277" s="119"/>
      <c r="F277" s="119"/>
      <c r="J277" s="25"/>
      <c r="O277" s="126"/>
    </row>
    <row r="278" spans="4:15" s="15" customFormat="1" ht="12" customHeight="1">
      <c r="D278" s="119"/>
      <c r="E278" s="119"/>
      <c r="F278" s="119"/>
      <c r="J278" s="25"/>
      <c r="O278" s="126"/>
    </row>
    <row r="279" spans="4:15" s="15" customFormat="1" ht="12" customHeight="1">
      <c r="D279" s="119"/>
      <c r="E279" s="119"/>
      <c r="F279" s="119"/>
      <c r="J279" s="25"/>
      <c r="O279" s="126"/>
    </row>
    <row r="280" spans="4:15" s="15" customFormat="1" ht="12" customHeight="1">
      <c r="D280" s="119"/>
      <c r="E280" s="119"/>
      <c r="F280" s="119"/>
      <c r="J280" s="25"/>
      <c r="O280" s="126"/>
    </row>
    <row r="281" spans="4:15" s="15" customFormat="1" ht="12" customHeight="1">
      <c r="D281" s="119"/>
      <c r="E281" s="119"/>
      <c r="F281" s="119"/>
      <c r="J281" s="25"/>
      <c r="O281" s="126"/>
    </row>
    <row r="282" spans="4:15" s="15" customFormat="1" ht="12" customHeight="1">
      <c r="D282" s="119"/>
      <c r="E282" s="119"/>
      <c r="F282" s="119"/>
      <c r="J282" s="25"/>
      <c r="O282" s="126"/>
    </row>
    <row r="283" spans="4:15" s="15" customFormat="1" ht="12" customHeight="1">
      <c r="D283" s="119"/>
      <c r="E283" s="119"/>
      <c r="F283" s="119"/>
      <c r="J283" s="25"/>
      <c r="O283" s="126"/>
    </row>
    <row r="284" spans="4:15" s="15" customFormat="1" ht="12" customHeight="1">
      <c r="D284" s="119"/>
      <c r="E284" s="119"/>
      <c r="F284" s="119"/>
      <c r="J284" s="25"/>
      <c r="O284" s="126"/>
    </row>
    <row r="285" spans="4:15" s="15" customFormat="1" ht="12" customHeight="1">
      <c r="D285" s="119"/>
      <c r="E285" s="119"/>
      <c r="F285" s="119"/>
      <c r="J285" s="25"/>
      <c r="O285" s="126"/>
    </row>
    <row r="286" spans="4:15" s="15" customFormat="1" ht="12" customHeight="1">
      <c r="D286" s="119"/>
      <c r="E286" s="119"/>
      <c r="F286" s="119"/>
      <c r="J286" s="25"/>
      <c r="O286" s="126"/>
    </row>
    <row r="287" spans="4:15" s="15" customFormat="1" ht="12" customHeight="1">
      <c r="D287" s="119"/>
      <c r="E287" s="119"/>
      <c r="F287" s="119"/>
      <c r="J287" s="25"/>
      <c r="O287" s="126"/>
    </row>
    <row r="288" spans="4:15" s="15" customFormat="1" ht="12" customHeight="1">
      <c r="D288" s="119"/>
      <c r="E288" s="119"/>
      <c r="F288" s="119"/>
      <c r="J288" s="25"/>
      <c r="O288" s="126"/>
    </row>
    <row r="289" spans="4:15" s="15" customFormat="1" ht="12" customHeight="1">
      <c r="D289" s="119"/>
      <c r="E289" s="119"/>
      <c r="F289" s="119"/>
      <c r="J289" s="25"/>
      <c r="O289" s="126"/>
    </row>
    <row r="290" spans="4:15" s="15" customFormat="1" ht="12" customHeight="1">
      <c r="D290" s="119"/>
      <c r="E290" s="119"/>
      <c r="F290" s="119"/>
      <c r="J290" s="25"/>
      <c r="O290" s="126"/>
    </row>
    <row r="291" spans="4:15" s="15" customFormat="1" ht="12" customHeight="1">
      <c r="D291" s="119"/>
      <c r="E291" s="119"/>
      <c r="F291" s="119"/>
      <c r="J291" s="25"/>
      <c r="O291" s="126"/>
    </row>
    <row r="292" spans="4:15" s="15" customFormat="1" ht="12" customHeight="1">
      <c r="D292" s="119"/>
      <c r="E292" s="119"/>
      <c r="F292" s="119"/>
      <c r="J292" s="25"/>
      <c r="O292" s="126"/>
    </row>
    <row r="293" spans="4:15" s="15" customFormat="1" ht="12" customHeight="1">
      <c r="D293" s="119"/>
      <c r="E293" s="119"/>
      <c r="F293" s="119"/>
      <c r="J293" s="25"/>
      <c r="O293" s="126"/>
    </row>
    <row r="294" spans="4:15" s="15" customFormat="1" ht="12" customHeight="1">
      <c r="D294" s="119"/>
      <c r="E294" s="119"/>
      <c r="F294" s="119"/>
      <c r="J294" s="25"/>
      <c r="O294" s="126"/>
    </row>
    <row r="295" spans="4:15" s="15" customFormat="1" ht="12" customHeight="1">
      <c r="D295" s="119"/>
      <c r="E295" s="119"/>
      <c r="F295" s="119"/>
      <c r="J295" s="25"/>
      <c r="O295" s="126"/>
    </row>
    <row r="296" spans="4:15" s="15" customFormat="1" ht="12" customHeight="1">
      <c r="D296" s="119"/>
      <c r="E296" s="119"/>
      <c r="F296" s="119"/>
      <c r="J296" s="25"/>
      <c r="O296" s="126"/>
    </row>
    <row r="297" spans="4:15" s="15" customFormat="1" ht="12" customHeight="1">
      <c r="D297" s="119"/>
      <c r="E297" s="119"/>
      <c r="F297" s="119"/>
      <c r="J297" s="25"/>
      <c r="O297" s="126"/>
    </row>
    <row r="298" spans="4:15" s="15" customFormat="1" ht="12" customHeight="1">
      <c r="D298" s="119"/>
      <c r="E298" s="119"/>
      <c r="F298" s="119"/>
      <c r="J298" s="25"/>
      <c r="O298" s="126"/>
    </row>
    <row r="299" spans="4:15" s="15" customFormat="1" ht="12" customHeight="1">
      <c r="D299" s="119"/>
      <c r="E299" s="119"/>
      <c r="F299" s="119"/>
      <c r="J299" s="25"/>
      <c r="O299" s="126"/>
    </row>
    <row r="300" spans="4:15" s="15" customFormat="1" ht="12" customHeight="1">
      <c r="D300" s="119"/>
      <c r="E300" s="119"/>
      <c r="F300" s="119"/>
      <c r="J300" s="25"/>
      <c r="O300" s="126"/>
    </row>
    <row r="301" spans="4:15" s="15" customFormat="1" ht="12" customHeight="1">
      <c r="D301" s="119"/>
      <c r="E301" s="119"/>
      <c r="F301" s="119"/>
      <c r="J301" s="25"/>
      <c r="O301" s="126"/>
    </row>
    <row r="302" spans="4:15" s="15" customFormat="1" ht="12" customHeight="1">
      <c r="D302" s="119"/>
      <c r="E302" s="119"/>
      <c r="F302" s="119"/>
      <c r="J302" s="25"/>
      <c r="O302" s="126"/>
    </row>
    <row r="303" spans="4:15" s="15" customFormat="1" ht="12" customHeight="1">
      <c r="D303" s="119"/>
      <c r="E303" s="119"/>
      <c r="F303" s="119"/>
      <c r="J303" s="25"/>
      <c r="O303" s="126"/>
    </row>
    <row r="304" spans="4:15" s="15" customFormat="1" ht="12" customHeight="1">
      <c r="D304" s="119"/>
      <c r="E304" s="119"/>
      <c r="F304" s="119"/>
      <c r="J304" s="25"/>
      <c r="O304" s="126"/>
    </row>
    <row r="305" spans="4:15" s="15" customFormat="1" ht="12" customHeight="1">
      <c r="D305" s="119"/>
      <c r="E305" s="119"/>
      <c r="F305" s="119"/>
      <c r="J305" s="25"/>
      <c r="O305" s="126"/>
    </row>
    <row r="306" spans="4:15" s="15" customFormat="1" ht="12" customHeight="1">
      <c r="D306" s="119"/>
      <c r="E306" s="119"/>
      <c r="F306" s="119"/>
      <c r="J306" s="25"/>
      <c r="O306" s="126"/>
    </row>
    <row r="307" spans="4:15" s="15" customFormat="1" ht="12" customHeight="1">
      <c r="D307" s="119"/>
      <c r="E307" s="119"/>
      <c r="F307" s="119"/>
      <c r="J307" s="25"/>
      <c r="O307" s="126"/>
    </row>
    <row r="308" spans="4:15" s="15" customFormat="1" ht="12" customHeight="1">
      <c r="D308" s="119"/>
      <c r="E308" s="119"/>
      <c r="F308" s="119"/>
      <c r="J308" s="25"/>
      <c r="O308" s="126"/>
    </row>
    <row r="309" spans="4:15" s="15" customFormat="1" ht="12" customHeight="1">
      <c r="D309" s="119"/>
      <c r="E309" s="119"/>
      <c r="F309" s="119"/>
      <c r="J309" s="25"/>
      <c r="O309" s="126"/>
    </row>
    <row r="310" spans="4:15" s="15" customFormat="1" ht="12" customHeight="1">
      <c r="D310" s="119"/>
      <c r="E310" s="119"/>
      <c r="F310" s="119"/>
      <c r="J310" s="25"/>
      <c r="O310" s="126"/>
    </row>
    <row r="311" spans="4:15" s="15" customFormat="1" ht="12" customHeight="1">
      <c r="D311" s="119"/>
      <c r="E311" s="119"/>
      <c r="F311" s="119"/>
      <c r="J311" s="25"/>
      <c r="O311" s="126"/>
    </row>
    <row r="312" spans="4:15" s="15" customFormat="1" ht="12" customHeight="1">
      <c r="D312" s="119"/>
      <c r="E312" s="119"/>
      <c r="F312" s="119"/>
      <c r="J312" s="25"/>
      <c r="O312" s="126"/>
    </row>
    <row r="313" spans="4:15" s="15" customFormat="1" ht="12" customHeight="1">
      <c r="D313" s="119"/>
      <c r="E313" s="119"/>
      <c r="F313" s="119"/>
      <c r="J313" s="25"/>
      <c r="O313" s="126"/>
    </row>
    <row r="314" spans="4:15" s="15" customFormat="1" ht="12" customHeight="1">
      <c r="D314" s="119"/>
      <c r="E314" s="119"/>
      <c r="F314" s="119"/>
      <c r="J314" s="25"/>
      <c r="O314" s="126"/>
    </row>
    <row r="315" spans="4:15" s="15" customFormat="1" ht="12" customHeight="1">
      <c r="D315" s="119"/>
      <c r="E315" s="119"/>
      <c r="F315" s="119"/>
      <c r="J315" s="25"/>
      <c r="O315" s="126"/>
    </row>
    <row r="316" spans="4:15" s="15" customFormat="1" ht="12" customHeight="1">
      <c r="D316" s="119"/>
      <c r="E316" s="119"/>
      <c r="F316" s="119"/>
      <c r="J316" s="25"/>
      <c r="O316" s="126"/>
    </row>
    <row r="317" spans="4:15" s="15" customFormat="1" ht="12" customHeight="1">
      <c r="D317" s="119"/>
      <c r="E317" s="119"/>
      <c r="F317" s="119"/>
      <c r="J317" s="25"/>
      <c r="O317" s="126"/>
    </row>
    <row r="318" spans="4:15" s="15" customFormat="1" ht="12" customHeight="1">
      <c r="D318" s="119"/>
      <c r="E318" s="119"/>
      <c r="F318" s="119"/>
      <c r="J318" s="25"/>
      <c r="O318" s="126"/>
    </row>
    <row r="319" spans="4:15" s="15" customFormat="1" ht="12" customHeight="1">
      <c r="D319" s="119"/>
      <c r="E319" s="119"/>
      <c r="F319" s="119"/>
      <c r="J319" s="25"/>
      <c r="O319" s="126"/>
    </row>
    <row r="320" spans="4:15" s="15" customFormat="1" ht="12" customHeight="1">
      <c r="D320" s="119"/>
      <c r="E320" s="119"/>
      <c r="F320" s="119"/>
      <c r="J320" s="25"/>
      <c r="O320" s="126"/>
    </row>
    <row r="321" spans="4:15" s="15" customFormat="1" ht="12" customHeight="1">
      <c r="D321" s="119"/>
      <c r="E321" s="119"/>
      <c r="F321" s="119"/>
      <c r="J321" s="25"/>
      <c r="O321" s="126"/>
    </row>
    <row r="322" spans="4:15" s="15" customFormat="1" ht="12" customHeight="1">
      <c r="D322" s="119"/>
      <c r="E322" s="119"/>
      <c r="F322" s="119"/>
      <c r="J322" s="25"/>
      <c r="O322" s="126"/>
    </row>
    <row r="323" spans="4:15" s="15" customFormat="1" ht="12" customHeight="1">
      <c r="D323" s="119"/>
      <c r="E323" s="119"/>
      <c r="F323" s="119"/>
      <c r="J323" s="25"/>
      <c r="O323" s="126"/>
    </row>
    <row r="324" spans="4:15" s="15" customFormat="1" ht="12" customHeight="1">
      <c r="D324" s="119"/>
      <c r="E324" s="119"/>
      <c r="F324" s="119"/>
      <c r="J324" s="25"/>
      <c r="O324" s="126"/>
    </row>
    <row r="325" spans="4:15" s="15" customFormat="1" ht="12" customHeight="1">
      <c r="D325" s="119"/>
      <c r="E325" s="119"/>
      <c r="F325" s="119"/>
      <c r="J325" s="25"/>
      <c r="O325" s="126"/>
    </row>
    <row r="326" spans="4:15" s="15" customFormat="1" ht="12" customHeight="1">
      <c r="D326" s="119"/>
      <c r="E326" s="119"/>
      <c r="F326" s="119"/>
      <c r="J326" s="25"/>
      <c r="O326" s="126"/>
    </row>
    <row r="327" spans="4:15" s="15" customFormat="1" ht="12" customHeight="1">
      <c r="D327" s="119"/>
      <c r="E327" s="119"/>
      <c r="F327" s="119"/>
      <c r="J327" s="25"/>
      <c r="O327" s="126"/>
    </row>
    <row r="328" spans="4:15" s="15" customFormat="1" ht="12" customHeight="1">
      <c r="D328" s="119"/>
      <c r="E328" s="119"/>
      <c r="F328" s="119"/>
      <c r="J328" s="25"/>
      <c r="O328" s="126"/>
    </row>
    <row r="329" spans="4:15" s="15" customFormat="1" ht="12" customHeight="1">
      <c r="D329" s="119"/>
      <c r="E329" s="119"/>
      <c r="F329" s="119"/>
      <c r="J329" s="25"/>
      <c r="O329" s="126"/>
    </row>
    <row r="330" spans="4:15" s="15" customFormat="1" ht="12" customHeight="1">
      <c r="D330" s="119"/>
      <c r="E330" s="119"/>
      <c r="F330" s="119"/>
      <c r="J330" s="25"/>
      <c r="O330" s="126"/>
    </row>
    <row r="331" spans="4:15" s="15" customFormat="1" ht="12" customHeight="1">
      <c r="D331" s="119"/>
      <c r="E331" s="119"/>
      <c r="F331" s="119"/>
      <c r="J331" s="25"/>
      <c r="O331" s="126"/>
    </row>
    <row r="332" spans="4:15" s="15" customFormat="1" ht="12" customHeight="1">
      <c r="D332" s="119"/>
      <c r="E332" s="119"/>
      <c r="F332" s="119"/>
      <c r="J332" s="25"/>
      <c r="O332" s="126"/>
    </row>
    <row r="333" spans="4:15" s="15" customFormat="1" ht="12" customHeight="1">
      <c r="D333" s="119"/>
      <c r="E333" s="119"/>
      <c r="F333" s="119"/>
      <c r="J333" s="25"/>
      <c r="O333" s="126"/>
    </row>
    <row r="334" spans="4:15" s="15" customFormat="1" ht="12" customHeight="1">
      <c r="D334" s="119"/>
      <c r="E334" s="119"/>
      <c r="F334" s="119"/>
      <c r="J334" s="25"/>
      <c r="O334" s="126"/>
    </row>
    <row r="335" spans="4:15" s="15" customFormat="1" ht="12" customHeight="1">
      <c r="D335" s="119"/>
      <c r="E335" s="119"/>
      <c r="F335" s="119"/>
      <c r="J335" s="25"/>
      <c r="O335" s="126"/>
    </row>
    <row r="336" spans="4:15" s="15" customFormat="1" ht="12" customHeight="1">
      <c r="D336" s="119"/>
      <c r="E336" s="119"/>
      <c r="F336" s="119"/>
      <c r="J336" s="25"/>
      <c r="O336" s="126"/>
    </row>
    <row r="337" spans="4:15" s="15" customFormat="1" ht="12" customHeight="1">
      <c r="D337" s="119"/>
      <c r="E337" s="119"/>
      <c r="F337" s="119"/>
      <c r="J337" s="25"/>
      <c r="O337" s="126"/>
    </row>
    <row r="338" spans="4:15" s="15" customFormat="1" ht="12" customHeight="1">
      <c r="D338" s="119"/>
      <c r="E338" s="119"/>
      <c r="F338" s="119"/>
      <c r="J338" s="25"/>
      <c r="O338" s="126"/>
    </row>
    <row r="339" spans="4:15" s="15" customFormat="1" ht="12" customHeight="1">
      <c r="D339" s="119"/>
      <c r="E339" s="119"/>
      <c r="F339" s="119"/>
      <c r="J339" s="25"/>
      <c r="O339" s="126"/>
    </row>
    <row r="340" spans="4:15" s="15" customFormat="1" ht="12" customHeight="1">
      <c r="D340" s="119"/>
      <c r="E340" s="119"/>
      <c r="F340" s="119"/>
      <c r="J340" s="25"/>
      <c r="O340" s="126"/>
    </row>
    <row r="341" spans="4:15" s="15" customFormat="1" ht="12" customHeight="1">
      <c r="D341" s="119"/>
      <c r="E341" s="119"/>
      <c r="F341" s="119"/>
      <c r="J341" s="25"/>
      <c r="O341" s="126"/>
    </row>
    <row r="342" spans="4:15" s="15" customFormat="1" ht="12" customHeight="1">
      <c r="D342" s="119"/>
      <c r="E342" s="119"/>
      <c r="F342" s="119"/>
      <c r="J342" s="25"/>
      <c r="O342" s="126"/>
    </row>
    <row r="343" spans="4:15" s="15" customFormat="1" ht="12" customHeight="1">
      <c r="D343" s="119"/>
      <c r="E343" s="119"/>
      <c r="F343" s="119"/>
      <c r="J343" s="25"/>
      <c r="O343" s="126"/>
    </row>
    <row r="344" spans="4:15" s="15" customFormat="1" ht="12" customHeight="1">
      <c r="D344" s="119"/>
      <c r="E344" s="119"/>
      <c r="F344" s="119"/>
      <c r="J344" s="25"/>
      <c r="O344" s="126"/>
    </row>
    <row r="345" spans="4:15" s="15" customFormat="1" ht="12" customHeight="1">
      <c r="D345" s="119"/>
      <c r="E345" s="119"/>
      <c r="F345" s="119"/>
      <c r="J345" s="25"/>
      <c r="O345" s="126"/>
    </row>
    <row r="346" spans="4:15" s="15" customFormat="1" ht="12" customHeight="1">
      <c r="D346" s="119"/>
      <c r="E346" s="119"/>
      <c r="F346" s="119"/>
      <c r="J346" s="25"/>
      <c r="O346" s="126"/>
    </row>
    <row r="347" spans="4:15" s="15" customFormat="1" ht="12" customHeight="1">
      <c r="D347" s="119"/>
      <c r="E347" s="119"/>
      <c r="F347" s="119"/>
      <c r="J347" s="25"/>
      <c r="O347" s="126"/>
    </row>
    <row r="348" spans="4:15" s="15" customFormat="1" ht="12" customHeight="1">
      <c r="D348" s="119"/>
      <c r="E348" s="119"/>
      <c r="F348" s="119"/>
      <c r="J348" s="25"/>
      <c r="O348" s="126"/>
    </row>
    <row r="349" spans="4:15" s="15" customFormat="1" ht="12" customHeight="1">
      <c r="D349" s="119"/>
      <c r="E349" s="119"/>
      <c r="F349" s="119"/>
      <c r="J349" s="25"/>
      <c r="O349" s="126"/>
    </row>
    <row r="350" spans="4:15" s="15" customFormat="1" ht="12" customHeight="1">
      <c r="D350" s="119"/>
      <c r="E350" s="119"/>
      <c r="F350" s="119"/>
      <c r="J350" s="25"/>
      <c r="O350" s="126"/>
    </row>
    <row r="351" spans="4:15" s="15" customFormat="1" ht="12" customHeight="1">
      <c r="D351" s="119"/>
      <c r="E351" s="119"/>
      <c r="F351" s="119"/>
      <c r="J351" s="25"/>
      <c r="O351" s="126"/>
    </row>
    <row r="352" spans="4:15" s="15" customFormat="1" ht="12" customHeight="1">
      <c r="D352" s="119"/>
      <c r="E352" s="119"/>
      <c r="F352" s="119"/>
      <c r="J352" s="25"/>
      <c r="O352" s="126"/>
    </row>
    <row r="353" spans="4:15" s="15" customFormat="1" ht="12" customHeight="1">
      <c r="D353" s="119"/>
      <c r="E353" s="119"/>
      <c r="F353" s="119"/>
      <c r="J353" s="25"/>
      <c r="O353" s="126"/>
    </row>
    <row r="354" spans="4:15" s="15" customFormat="1" ht="12" customHeight="1">
      <c r="D354" s="119"/>
      <c r="E354" s="119"/>
      <c r="F354" s="119"/>
      <c r="J354" s="25"/>
      <c r="O354" s="126"/>
    </row>
    <row r="355" spans="4:15" s="15" customFormat="1" ht="12" customHeight="1">
      <c r="D355" s="119"/>
      <c r="E355" s="119"/>
      <c r="F355" s="119"/>
      <c r="J355" s="25"/>
      <c r="O355" s="126"/>
    </row>
    <row r="356" spans="4:15" s="15" customFormat="1" ht="12" customHeight="1">
      <c r="D356" s="119"/>
      <c r="E356" s="119"/>
      <c r="F356" s="119"/>
      <c r="J356" s="25"/>
      <c r="O356" s="126"/>
    </row>
    <row r="357" spans="4:15" s="15" customFormat="1" ht="12" customHeight="1">
      <c r="D357" s="119"/>
      <c r="E357" s="119"/>
      <c r="F357" s="119"/>
      <c r="J357" s="25"/>
      <c r="O357" s="126"/>
    </row>
    <row r="358" spans="4:15" s="15" customFormat="1" ht="12" customHeight="1">
      <c r="D358" s="119"/>
      <c r="E358" s="119"/>
      <c r="F358" s="119"/>
      <c r="J358" s="25"/>
      <c r="O358" s="126"/>
    </row>
    <row r="359" spans="4:15" s="15" customFormat="1" ht="12" customHeight="1">
      <c r="D359" s="119"/>
      <c r="E359" s="119"/>
      <c r="F359" s="119"/>
      <c r="J359" s="25"/>
      <c r="O359" s="126"/>
    </row>
    <row r="360" spans="4:15" s="15" customFormat="1" ht="12" customHeight="1">
      <c r="D360" s="119"/>
      <c r="E360" s="119"/>
      <c r="F360" s="119"/>
      <c r="J360" s="25"/>
      <c r="O360" s="126"/>
    </row>
    <row r="361" spans="4:15" s="15" customFormat="1" ht="12" customHeight="1">
      <c r="D361" s="119"/>
      <c r="E361" s="119"/>
      <c r="F361" s="119"/>
      <c r="J361" s="25"/>
      <c r="O361" s="126"/>
    </row>
    <row r="362" spans="4:15" s="15" customFormat="1" ht="12" customHeight="1">
      <c r="D362" s="119"/>
      <c r="E362" s="119"/>
      <c r="F362" s="119"/>
      <c r="J362" s="25"/>
      <c r="O362" s="126"/>
    </row>
    <row r="363" spans="4:15" s="15" customFormat="1" ht="12" customHeight="1">
      <c r="D363" s="119"/>
      <c r="E363" s="119"/>
      <c r="F363" s="119"/>
      <c r="J363" s="25"/>
      <c r="O363" s="126"/>
    </row>
    <row r="364" spans="4:15" s="15" customFormat="1" ht="12" customHeight="1">
      <c r="D364" s="119"/>
      <c r="E364" s="119"/>
      <c r="F364" s="119"/>
      <c r="J364" s="25"/>
      <c r="O364" s="126"/>
    </row>
    <row r="365" spans="4:15" s="15" customFormat="1" ht="12" customHeight="1">
      <c r="D365" s="119"/>
      <c r="E365" s="119"/>
      <c r="F365" s="119"/>
      <c r="J365" s="25"/>
      <c r="O365" s="126"/>
    </row>
    <row r="366" spans="4:15" s="15" customFormat="1" ht="12" customHeight="1">
      <c r="D366" s="119"/>
      <c r="E366" s="119"/>
      <c r="F366" s="119"/>
      <c r="J366" s="25"/>
      <c r="O366" s="126"/>
    </row>
    <row r="367" spans="4:15" s="15" customFormat="1" ht="12" customHeight="1">
      <c r="D367" s="119"/>
      <c r="E367" s="119"/>
      <c r="F367" s="119"/>
      <c r="J367" s="25"/>
      <c r="O367" s="126"/>
    </row>
    <row r="368" spans="4:15" s="15" customFormat="1" ht="12" customHeight="1">
      <c r="D368" s="119"/>
      <c r="E368" s="119"/>
      <c r="F368" s="119"/>
      <c r="J368" s="25"/>
      <c r="O368" s="126"/>
    </row>
    <row r="369" spans="4:15" s="15" customFormat="1" ht="12" customHeight="1">
      <c r="D369" s="119"/>
      <c r="E369" s="119"/>
      <c r="F369" s="119"/>
      <c r="J369" s="25"/>
      <c r="O369" s="126"/>
    </row>
    <row r="370" spans="4:15" s="15" customFormat="1" ht="12" customHeight="1">
      <c r="D370" s="119"/>
      <c r="E370" s="119"/>
      <c r="F370" s="119"/>
      <c r="J370" s="25"/>
      <c r="O370" s="126"/>
    </row>
    <row r="371" spans="4:15" s="15" customFormat="1" ht="12" customHeight="1">
      <c r="D371" s="119"/>
      <c r="E371" s="119"/>
      <c r="F371" s="119"/>
      <c r="J371" s="25"/>
      <c r="O371" s="126"/>
    </row>
    <row r="372" spans="4:15" s="15" customFormat="1" ht="12" customHeight="1">
      <c r="D372" s="119"/>
      <c r="E372" s="119"/>
      <c r="F372" s="119"/>
      <c r="J372" s="25"/>
      <c r="O372" s="126"/>
    </row>
    <row r="373" spans="4:15" s="15" customFormat="1" ht="12" customHeight="1">
      <c r="D373" s="119"/>
      <c r="E373" s="119"/>
      <c r="F373" s="119"/>
      <c r="J373" s="25"/>
      <c r="O373" s="126"/>
    </row>
    <row r="374" spans="4:15" s="15" customFormat="1" ht="12" customHeight="1">
      <c r="D374" s="119"/>
      <c r="E374" s="119"/>
      <c r="F374" s="119"/>
      <c r="J374" s="25"/>
      <c r="O374" s="126"/>
    </row>
    <row r="375" spans="4:15" s="15" customFormat="1" ht="12" customHeight="1">
      <c r="D375" s="119"/>
      <c r="E375" s="119"/>
      <c r="F375" s="119"/>
      <c r="J375" s="25"/>
      <c r="O375" s="126"/>
    </row>
    <row r="376" spans="4:15" s="15" customFormat="1" ht="12" customHeight="1">
      <c r="D376" s="119"/>
      <c r="E376" s="119"/>
      <c r="F376" s="119"/>
      <c r="J376" s="25"/>
      <c r="O376" s="126"/>
    </row>
    <row r="377" spans="4:15" s="15" customFormat="1" ht="12" customHeight="1">
      <c r="D377" s="119"/>
      <c r="E377" s="119"/>
      <c r="F377" s="119"/>
      <c r="J377" s="25"/>
      <c r="O377" s="126"/>
    </row>
    <row r="378" spans="4:15" s="15" customFormat="1" ht="12" customHeight="1">
      <c r="D378" s="119"/>
      <c r="E378" s="119"/>
      <c r="F378" s="119"/>
      <c r="J378" s="25"/>
      <c r="O378" s="126"/>
    </row>
    <row r="379" spans="4:15" s="15" customFormat="1" ht="12" customHeight="1">
      <c r="D379" s="119"/>
      <c r="E379" s="119"/>
      <c r="F379" s="119"/>
      <c r="J379" s="25"/>
      <c r="O379" s="126"/>
    </row>
    <row r="380" spans="4:15" s="15" customFormat="1" ht="12" customHeight="1">
      <c r="D380" s="119"/>
      <c r="E380" s="119"/>
      <c r="F380" s="119"/>
      <c r="J380" s="25"/>
      <c r="O380" s="126"/>
    </row>
    <row r="381" spans="4:15" s="15" customFormat="1" ht="12" customHeight="1">
      <c r="D381" s="119"/>
      <c r="E381" s="119"/>
      <c r="F381" s="119"/>
      <c r="J381" s="25"/>
      <c r="O381" s="126"/>
    </row>
    <row r="382" spans="4:15" s="15" customFormat="1" ht="12" customHeight="1">
      <c r="D382" s="119"/>
      <c r="E382" s="119"/>
      <c r="F382" s="119"/>
      <c r="J382" s="25"/>
      <c r="O382" s="126"/>
    </row>
    <row r="383" spans="4:15" s="15" customFormat="1" ht="12" customHeight="1">
      <c r="D383" s="119"/>
      <c r="E383" s="119"/>
      <c r="F383" s="119"/>
      <c r="J383" s="25"/>
      <c r="O383" s="126"/>
    </row>
    <row r="384" spans="4:15" s="15" customFormat="1" ht="12" customHeight="1">
      <c r="D384" s="119"/>
      <c r="E384" s="119"/>
      <c r="F384" s="119"/>
      <c r="J384" s="25"/>
      <c r="O384" s="126"/>
    </row>
    <row r="385" spans="4:15" s="15" customFormat="1" ht="12" customHeight="1">
      <c r="D385" s="119"/>
      <c r="E385" s="119"/>
      <c r="F385" s="119"/>
      <c r="J385" s="25"/>
      <c r="O385" s="126"/>
    </row>
    <row r="386" spans="4:15" s="15" customFormat="1" ht="12" customHeight="1">
      <c r="D386" s="119"/>
      <c r="E386" s="119"/>
      <c r="F386" s="119"/>
      <c r="J386" s="25"/>
      <c r="O386" s="126"/>
    </row>
    <row r="387" spans="4:15" s="15" customFormat="1" ht="12" customHeight="1">
      <c r="D387" s="119"/>
      <c r="E387" s="119"/>
      <c r="F387" s="119"/>
      <c r="J387" s="25"/>
      <c r="O387" s="126"/>
    </row>
    <row r="388" spans="4:15" s="15" customFormat="1" ht="12" customHeight="1">
      <c r="D388" s="119"/>
      <c r="E388" s="119"/>
      <c r="F388" s="119"/>
      <c r="J388" s="25"/>
      <c r="O388" s="126"/>
    </row>
    <row r="389" spans="4:15" s="15" customFormat="1" ht="12" customHeight="1">
      <c r="D389" s="119"/>
      <c r="E389" s="119"/>
      <c r="F389" s="119"/>
      <c r="J389" s="25"/>
      <c r="O389" s="126"/>
    </row>
    <row r="390" spans="4:15" s="15" customFormat="1" ht="12" customHeight="1">
      <c r="D390" s="119"/>
      <c r="E390" s="119"/>
      <c r="F390" s="119"/>
      <c r="J390" s="25"/>
      <c r="O390" s="126"/>
    </row>
    <row r="391" spans="4:15" s="15" customFormat="1" ht="12" customHeight="1">
      <c r="D391" s="119"/>
      <c r="E391" s="119"/>
      <c r="F391" s="119"/>
      <c r="J391" s="25"/>
      <c r="O391" s="126"/>
    </row>
    <row r="392" spans="4:15" s="15" customFormat="1" ht="12" customHeight="1">
      <c r="D392" s="119"/>
      <c r="E392" s="119"/>
      <c r="F392" s="119"/>
      <c r="J392" s="25"/>
      <c r="O392" s="126"/>
    </row>
    <row r="393" spans="4:15" s="15" customFormat="1" ht="12" customHeight="1">
      <c r="D393" s="119"/>
      <c r="E393" s="119"/>
      <c r="F393" s="119"/>
      <c r="J393" s="25"/>
      <c r="O393" s="126"/>
    </row>
    <row r="394" spans="4:15" s="15" customFormat="1" ht="12" customHeight="1">
      <c r="D394" s="119"/>
      <c r="E394" s="119"/>
      <c r="F394" s="119"/>
      <c r="J394" s="25"/>
      <c r="O394" s="126"/>
    </row>
    <row r="395" spans="4:15" s="15" customFormat="1" ht="12" customHeight="1">
      <c r="D395" s="119"/>
      <c r="E395" s="119"/>
      <c r="F395" s="119"/>
      <c r="J395" s="25"/>
      <c r="O395" s="126"/>
    </row>
    <row r="396" spans="4:15" s="15" customFormat="1" ht="12" customHeight="1">
      <c r="D396" s="119"/>
      <c r="E396" s="119"/>
      <c r="F396" s="119"/>
      <c r="J396" s="25"/>
      <c r="O396" s="126"/>
    </row>
    <row r="397" spans="4:15" s="15" customFormat="1" ht="12" customHeight="1">
      <c r="D397" s="119"/>
      <c r="E397" s="119"/>
      <c r="F397" s="119"/>
      <c r="J397" s="25"/>
      <c r="O397" s="126"/>
    </row>
    <row r="398" spans="4:15" s="15" customFormat="1" ht="12" customHeight="1">
      <c r="D398" s="119"/>
      <c r="E398" s="119"/>
      <c r="F398" s="119"/>
      <c r="J398" s="25"/>
      <c r="O398" s="126"/>
    </row>
    <row r="399" spans="4:15" s="15" customFormat="1" ht="12" customHeight="1">
      <c r="D399" s="119"/>
      <c r="E399" s="119"/>
      <c r="F399" s="119"/>
      <c r="J399" s="25"/>
      <c r="O399" s="126"/>
    </row>
    <row r="400" spans="4:15" s="15" customFormat="1" ht="12" customHeight="1">
      <c r="D400" s="119"/>
      <c r="E400" s="119"/>
      <c r="F400" s="119"/>
      <c r="J400" s="25"/>
      <c r="O400" s="126"/>
    </row>
    <row r="401" spans="4:15" s="15" customFormat="1" ht="12" customHeight="1">
      <c r="D401" s="119"/>
      <c r="E401" s="119"/>
      <c r="F401" s="119"/>
      <c r="J401" s="25"/>
      <c r="O401" s="126"/>
    </row>
    <row r="402" spans="4:15" s="15" customFormat="1" ht="12" customHeight="1">
      <c r="D402" s="119"/>
      <c r="E402" s="119"/>
      <c r="F402" s="119"/>
      <c r="J402" s="25"/>
      <c r="O402" s="126"/>
    </row>
    <row r="403" spans="4:15" s="15" customFormat="1" ht="12" customHeight="1">
      <c r="D403" s="119"/>
      <c r="E403" s="119"/>
      <c r="F403" s="119"/>
      <c r="J403" s="25"/>
      <c r="O403" s="126"/>
    </row>
    <row r="404" spans="4:15" s="15" customFormat="1" ht="12" customHeight="1">
      <c r="D404" s="119"/>
      <c r="E404" s="119"/>
      <c r="F404" s="119"/>
      <c r="J404" s="25"/>
      <c r="O404" s="126"/>
    </row>
    <row r="405" spans="4:15" s="15" customFormat="1" ht="12" customHeight="1">
      <c r="D405" s="119"/>
      <c r="E405" s="119"/>
      <c r="F405" s="119"/>
      <c r="J405" s="25"/>
      <c r="O405" s="126"/>
    </row>
    <row r="406" spans="4:15" s="15" customFormat="1" ht="12" customHeight="1">
      <c r="D406" s="119"/>
      <c r="E406" s="119"/>
      <c r="F406" s="119"/>
      <c r="J406" s="25"/>
      <c r="O406" s="126"/>
    </row>
    <row r="407" spans="4:15" s="15" customFormat="1" ht="12" customHeight="1">
      <c r="D407" s="119"/>
      <c r="E407" s="119"/>
      <c r="F407" s="119"/>
      <c r="J407" s="25"/>
      <c r="O407" s="126"/>
    </row>
    <row r="408" spans="4:15" s="15" customFormat="1" ht="12" customHeight="1">
      <c r="D408" s="119"/>
      <c r="E408" s="119"/>
      <c r="F408" s="119"/>
      <c r="J408" s="25"/>
      <c r="O408" s="126"/>
    </row>
    <row r="409" spans="4:15" s="15" customFormat="1" ht="12" customHeight="1">
      <c r="D409" s="119"/>
      <c r="E409" s="119"/>
      <c r="F409" s="119"/>
      <c r="J409" s="25"/>
      <c r="O409" s="126"/>
    </row>
    <row r="410" spans="4:15" s="15" customFormat="1" ht="12" customHeight="1">
      <c r="D410" s="119"/>
      <c r="E410" s="119"/>
      <c r="F410" s="119"/>
      <c r="J410" s="25"/>
      <c r="O410" s="126"/>
    </row>
    <row r="411" spans="4:15" s="15" customFormat="1" ht="12" customHeight="1">
      <c r="D411" s="119"/>
      <c r="E411" s="119"/>
      <c r="F411" s="119"/>
      <c r="J411" s="25"/>
      <c r="O411" s="126"/>
    </row>
    <row r="412" spans="4:15" s="15" customFormat="1" ht="12" customHeight="1">
      <c r="D412" s="119"/>
      <c r="E412" s="119"/>
      <c r="F412" s="119"/>
      <c r="J412" s="25"/>
      <c r="O412" s="126"/>
    </row>
    <row r="413" spans="4:15" s="15" customFormat="1" ht="12" customHeight="1">
      <c r="D413" s="119"/>
      <c r="E413" s="119"/>
      <c r="F413" s="119"/>
      <c r="J413" s="25"/>
      <c r="O413" s="126"/>
    </row>
    <row r="414" spans="4:15" s="15" customFormat="1" ht="12" customHeight="1">
      <c r="D414" s="119"/>
      <c r="E414" s="119"/>
      <c r="F414" s="119"/>
      <c r="J414" s="25"/>
      <c r="O414" s="126"/>
    </row>
    <row r="415" spans="4:15" s="15" customFormat="1" ht="12" customHeight="1">
      <c r="D415" s="119"/>
      <c r="E415" s="119"/>
      <c r="F415" s="119"/>
      <c r="J415" s="25"/>
      <c r="O415" s="126"/>
    </row>
    <row r="416" spans="4:15" s="15" customFormat="1" ht="12" customHeight="1">
      <c r="D416" s="119"/>
      <c r="E416" s="119"/>
      <c r="F416" s="119"/>
      <c r="J416" s="25"/>
      <c r="O416" s="126"/>
    </row>
    <row r="417" spans="4:15" s="15" customFormat="1" ht="12" customHeight="1">
      <c r="D417" s="119"/>
      <c r="E417" s="119"/>
      <c r="F417" s="119"/>
      <c r="J417" s="25"/>
      <c r="O417" s="126"/>
    </row>
    <row r="418" spans="4:15" s="15" customFormat="1" ht="12" customHeight="1">
      <c r="D418" s="119"/>
      <c r="E418" s="119"/>
      <c r="F418" s="119"/>
      <c r="J418" s="25"/>
      <c r="O418" s="126"/>
    </row>
    <row r="419" spans="4:15" s="15" customFormat="1" ht="12" customHeight="1">
      <c r="D419" s="119"/>
      <c r="E419" s="119"/>
      <c r="F419" s="119"/>
      <c r="J419" s="25"/>
      <c r="O419" s="126"/>
    </row>
    <row r="420" spans="4:15" s="15" customFormat="1" ht="12" customHeight="1">
      <c r="D420" s="119"/>
      <c r="E420" s="119"/>
      <c r="F420" s="119"/>
      <c r="J420" s="25"/>
      <c r="O420" s="126"/>
    </row>
    <row r="421" spans="4:15" s="15" customFormat="1" ht="12" customHeight="1">
      <c r="D421" s="119"/>
      <c r="E421" s="119"/>
      <c r="F421" s="119"/>
      <c r="J421" s="25"/>
      <c r="O421" s="126"/>
    </row>
    <row r="422" spans="4:15" s="15" customFormat="1" ht="12" customHeight="1">
      <c r="D422" s="119"/>
      <c r="E422" s="119"/>
      <c r="F422" s="119"/>
      <c r="J422" s="25"/>
      <c r="O422" s="126"/>
    </row>
    <row r="423" spans="4:15" s="15" customFormat="1" ht="12" customHeight="1">
      <c r="D423" s="119"/>
      <c r="E423" s="119"/>
      <c r="F423" s="119"/>
      <c r="J423" s="25"/>
      <c r="O423" s="126"/>
    </row>
    <row r="424" spans="4:15" s="15" customFormat="1" ht="12" customHeight="1">
      <c r="D424" s="119"/>
      <c r="E424" s="119"/>
      <c r="F424" s="119"/>
      <c r="J424" s="25"/>
      <c r="O424" s="126"/>
    </row>
    <row r="425" spans="4:15" s="15" customFormat="1" ht="12" customHeight="1">
      <c r="D425" s="119"/>
      <c r="E425" s="119"/>
      <c r="F425" s="119"/>
      <c r="J425" s="25"/>
      <c r="O425" s="126"/>
    </row>
    <row r="426" spans="4:15" s="15" customFormat="1" ht="12" customHeight="1">
      <c r="D426" s="119"/>
      <c r="E426" s="119"/>
      <c r="F426" s="119"/>
      <c r="J426" s="25"/>
      <c r="O426" s="126"/>
    </row>
    <row r="427" spans="4:15" s="15" customFormat="1" ht="12" customHeight="1">
      <c r="D427" s="119"/>
      <c r="E427" s="119"/>
      <c r="F427" s="119"/>
      <c r="J427" s="25"/>
      <c r="O427" s="126"/>
    </row>
    <row r="428" spans="4:15" s="15" customFormat="1" ht="12" customHeight="1">
      <c r="D428" s="119"/>
      <c r="E428" s="119"/>
      <c r="F428" s="119"/>
      <c r="J428" s="25"/>
      <c r="O428" s="126"/>
    </row>
    <row r="429" spans="4:15" s="15" customFormat="1" ht="12" customHeight="1">
      <c r="D429" s="119"/>
      <c r="E429" s="119"/>
      <c r="F429" s="119"/>
      <c r="J429" s="25"/>
      <c r="O429" s="126"/>
    </row>
    <row r="430" spans="4:15" s="15" customFormat="1" ht="12" customHeight="1">
      <c r="D430" s="119"/>
      <c r="E430" s="119"/>
      <c r="F430" s="119"/>
      <c r="J430" s="25"/>
      <c r="O430" s="126"/>
    </row>
    <row r="431" spans="4:15" s="15" customFormat="1" ht="12" customHeight="1">
      <c r="D431" s="119"/>
      <c r="E431" s="119"/>
      <c r="F431" s="119"/>
      <c r="J431" s="25"/>
      <c r="O431" s="126"/>
    </row>
    <row r="432" spans="4:15" s="15" customFormat="1" ht="12" customHeight="1">
      <c r="D432" s="119"/>
      <c r="E432" s="119"/>
      <c r="F432" s="119"/>
      <c r="J432" s="25"/>
      <c r="O432" s="126"/>
    </row>
    <row r="433" spans="4:15" s="15" customFormat="1" ht="12" customHeight="1">
      <c r="D433" s="119"/>
      <c r="E433" s="119"/>
      <c r="F433" s="119"/>
      <c r="J433" s="25"/>
      <c r="O433" s="126"/>
    </row>
    <row r="434" spans="4:15" s="15" customFormat="1" ht="12" customHeight="1">
      <c r="D434" s="119"/>
      <c r="E434" s="119"/>
      <c r="F434" s="119"/>
      <c r="J434" s="25"/>
      <c r="O434" s="126"/>
    </row>
    <row r="435" spans="4:15" s="15" customFormat="1" ht="12" customHeight="1">
      <c r="D435" s="119"/>
      <c r="E435" s="119"/>
      <c r="F435" s="119"/>
      <c r="J435" s="25"/>
      <c r="O435" s="126"/>
    </row>
    <row r="436" spans="4:15" s="15" customFormat="1" ht="12" customHeight="1">
      <c r="D436" s="119"/>
      <c r="E436" s="119"/>
      <c r="F436" s="119"/>
      <c r="J436" s="25"/>
      <c r="O436" s="126"/>
    </row>
    <row r="437" spans="4:15" s="15" customFormat="1" ht="12" customHeight="1">
      <c r="D437" s="119"/>
      <c r="E437" s="119"/>
      <c r="F437" s="119"/>
      <c r="J437" s="25"/>
      <c r="O437" s="126"/>
    </row>
    <row r="438" spans="4:15" s="15" customFormat="1" ht="12" customHeight="1">
      <c r="D438" s="119"/>
      <c r="E438" s="119"/>
      <c r="F438" s="119"/>
      <c r="J438" s="25"/>
      <c r="O438" s="126"/>
    </row>
    <row r="439" spans="4:15" s="15" customFormat="1" ht="12" customHeight="1">
      <c r="D439" s="119"/>
      <c r="E439" s="119"/>
      <c r="F439" s="119"/>
      <c r="J439" s="25"/>
      <c r="O439" s="126"/>
    </row>
    <row r="440" spans="4:15" s="15" customFormat="1" ht="12" customHeight="1">
      <c r="D440" s="119"/>
      <c r="E440" s="119"/>
      <c r="F440" s="119"/>
      <c r="J440" s="25"/>
      <c r="O440" s="126"/>
    </row>
    <row r="441" spans="4:15" s="15" customFormat="1" ht="12" customHeight="1">
      <c r="D441" s="119"/>
      <c r="E441" s="119"/>
      <c r="F441" s="119"/>
      <c r="J441" s="25"/>
      <c r="O441" s="126"/>
    </row>
    <row r="442" spans="4:15" s="15" customFormat="1" ht="12" customHeight="1">
      <c r="D442" s="119"/>
      <c r="E442" s="119"/>
      <c r="F442" s="119"/>
      <c r="J442" s="25"/>
      <c r="O442" s="126"/>
    </row>
    <row r="443" spans="4:15" s="15" customFormat="1" ht="12" customHeight="1">
      <c r="D443" s="119"/>
      <c r="E443" s="119"/>
      <c r="F443" s="119"/>
      <c r="J443" s="25"/>
      <c r="O443" s="126"/>
    </row>
    <row r="444" spans="4:15" s="15" customFormat="1" ht="12" customHeight="1">
      <c r="D444" s="119"/>
      <c r="E444" s="119"/>
      <c r="F444" s="119"/>
      <c r="J444" s="25"/>
      <c r="O444" s="126"/>
    </row>
    <row r="445" spans="4:15" s="15" customFormat="1" ht="12" customHeight="1">
      <c r="D445" s="119"/>
      <c r="E445" s="119"/>
      <c r="F445" s="119"/>
      <c r="J445" s="25"/>
      <c r="O445" s="126"/>
    </row>
    <row r="446" spans="4:15" s="15" customFormat="1" ht="12" customHeight="1">
      <c r="D446" s="119"/>
      <c r="E446" s="119"/>
      <c r="F446" s="119"/>
      <c r="J446" s="25"/>
      <c r="O446" s="126"/>
    </row>
    <row r="447" spans="4:15" s="15" customFormat="1" ht="12" customHeight="1">
      <c r="D447" s="119"/>
      <c r="E447" s="119"/>
      <c r="F447" s="119"/>
      <c r="J447" s="25"/>
      <c r="O447" s="126"/>
    </row>
    <row r="448" spans="4:15" s="15" customFormat="1" ht="12" customHeight="1">
      <c r="D448" s="119"/>
      <c r="E448" s="119"/>
      <c r="F448" s="119"/>
      <c r="J448" s="25"/>
      <c r="O448" s="126"/>
    </row>
    <row r="449" spans="4:15" s="15" customFormat="1" ht="12" customHeight="1">
      <c r="D449" s="119"/>
      <c r="E449" s="119"/>
      <c r="F449" s="119"/>
      <c r="J449" s="25"/>
      <c r="O449" s="126"/>
    </row>
    <row r="450" spans="4:15" s="15" customFormat="1" ht="12" customHeight="1">
      <c r="D450" s="119"/>
      <c r="E450" s="119"/>
      <c r="F450" s="119"/>
      <c r="J450" s="25"/>
      <c r="O450" s="126"/>
    </row>
    <row r="451" spans="4:15" s="15" customFormat="1" ht="12" customHeight="1">
      <c r="D451" s="119"/>
      <c r="E451" s="119"/>
      <c r="F451" s="119"/>
      <c r="J451" s="25"/>
      <c r="O451" s="126"/>
    </row>
    <row r="452" spans="4:15" s="15" customFormat="1" ht="12" customHeight="1">
      <c r="D452" s="119"/>
      <c r="E452" s="119"/>
      <c r="F452" s="119"/>
      <c r="J452" s="25"/>
      <c r="O452" s="126"/>
    </row>
    <row r="453" spans="4:15" s="15" customFormat="1" ht="12" customHeight="1">
      <c r="D453" s="119"/>
      <c r="E453" s="119"/>
      <c r="F453" s="119"/>
      <c r="J453" s="25"/>
      <c r="O453" s="126"/>
    </row>
    <row r="454" spans="4:15" s="15" customFormat="1" ht="12" customHeight="1">
      <c r="D454" s="119"/>
      <c r="E454" s="119"/>
      <c r="F454" s="119"/>
      <c r="J454" s="25"/>
      <c r="O454" s="126"/>
    </row>
    <row r="455" spans="4:15" s="15" customFormat="1" ht="12" customHeight="1">
      <c r="D455" s="119"/>
      <c r="E455" s="119"/>
      <c r="F455" s="119"/>
      <c r="J455" s="25"/>
      <c r="O455" s="126"/>
    </row>
    <row r="456" spans="4:15" s="15" customFormat="1" ht="12" customHeight="1">
      <c r="D456" s="119"/>
      <c r="E456" s="119"/>
      <c r="F456" s="119"/>
      <c r="J456" s="25"/>
      <c r="O456" s="126"/>
    </row>
    <row r="457" spans="4:15" s="15" customFormat="1" ht="12" customHeight="1">
      <c r="D457" s="119"/>
      <c r="E457" s="119"/>
      <c r="F457" s="119"/>
      <c r="J457" s="25"/>
      <c r="O457" s="126"/>
    </row>
    <row r="458" spans="4:15" s="15" customFormat="1" ht="12" customHeight="1">
      <c r="D458" s="119"/>
      <c r="E458" s="119"/>
      <c r="F458" s="119"/>
      <c r="J458" s="25"/>
      <c r="O458" s="126"/>
    </row>
    <row r="459" spans="4:15" s="15" customFormat="1" ht="12" customHeight="1">
      <c r="D459" s="119"/>
      <c r="E459" s="119"/>
      <c r="F459" s="119"/>
      <c r="J459" s="25"/>
      <c r="O459" s="126"/>
    </row>
    <row r="460" spans="4:15" s="15" customFormat="1" ht="12" customHeight="1">
      <c r="D460" s="119"/>
      <c r="E460" s="119"/>
      <c r="F460" s="119"/>
      <c r="J460" s="25"/>
      <c r="O460" s="126"/>
    </row>
    <row r="461" spans="4:15" s="15" customFormat="1" ht="12" customHeight="1">
      <c r="D461" s="119"/>
      <c r="E461" s="119"/>
      <c r="F461" s="119"/>
      <c r="J461" s="25"/>
      <c r="O461" s="126"/>
    </row>
    <row r="462" spans="4:15" s="15" customFormat="1" ht="12" customHeight="1">
      <c r="D462" s="119"/>
      <c r="E462" s="119"/>
      <c r="F462" s="119"/>
      <c r="J462" s="25"/>
      <c r="O462" s="126"/>
    </row>
    <row r="463" spans="4:15" s="15" customFormat="1" ht="12" customHeight="1">
      <c r="D463" s="119"/>
      <c r="E463" s="119"/>
      <c r="F463" s="119"/>
      <c r="J463" s="25"/>
      <c r="O463" s="126"/>
    </row>
    <row r="464" spans="4:15" s="15" customFormat="1" ht="12" customHeight="1">
      <c r="D464" s="119"/>
      <c r="E464" s="119"/>
      <c r="F464" s="119"/>
      <c r="J464" s="25"/>
      <c r="O464" s="126"/>
    </row>
    <row r="465" spans="4:15" s="15" customFormat="1" ht="12" customHeight="1">
      <c r="D465" s="119"/>
      <c r="E465" s="119"/>
      <c r="F465" s="119"/>
      <c r="J465" s="25"/>
      <c r="O465" s="126"/>
    </row>
    <row r="466" spans="4:15" s="15" customFormat="1" ht="12" customHeight="1">
      <c r="D466" s="119"/>
      <c r="E466" s="119"/>
      <c r="F466" s="119"/>
      <c r="J466" s="25"/>
      <c r="O466" s="126"/>
    </row>
    <row r="467" spans="4:15" s="15" customFormat="1" ht="12" customHeight="1">
      <c r="D467" s="119"/>
      <c r="E467" s="119"/>
      <c r="F467" s="119"/>
      <c r="J467" s="25"/>
      <c r="O467" s="126"/>
    </row>
    <row r="468" spans="4:15" s="15" customFormat="1" ht="12" customHeight="1">
      <c r="D468" s="119"/>
      <c r="E468" s="119"/>
      <c r="F468" s="119"/>
      <c r="J468" s="25"/>
      <c r="O468" s="126"/>
    </row>
    <row r="469" spans="4:15" s="15" customFormat="1" ht="12" customHeight="1">
      <c r="D469" s="119"/>
      <c r="E469" s="119"/>
      <c r="F469" s="119"/>
      <c r="J469" s="25"/>
      <c r="O469" s="126"/>
    </row>
    <row r="470" spans="4:15" s="15" customFormat="1" ht="12" customHeight="1">
      <c r="D470" s="119"/>
      <c r="E470" s="119"/>
      <c r="F470" s="119"/>
      <c r="J470" s="25"/>
      <c r="O470" s="126"/>
    </row>
    <row r="471" spans="4:15" s="15" customFormat="1" ht="12" customHeight="1">
      <c r="D471" s="119"/>
      <c r="E471" s="119"/>
      <c r="F471" s="119"/>
      <c r="J471" s="25"/>
      <c r="O471" s="126"/>
    </row>
    <row r="472" spans="4:15" s="15" customFormat="1" ht="12" customHeight="1">
      <c r="D472" s="119"/>
      <c r="E472" s="119"/>
      <c r="F472" s="119"/>
      <c r="J472" s="25"/>
      <c r="O472" s="126"/>
    </row>
    <row r="473" spans="4:15" s="15" customFormat="1" ht="12" customHeight="1">
      <c r="D473" s="119"/>
      <c r="E473" s="119"/>
      <c r="F473" s="119"/>
      <c r="J473" s="25"/>
      <c r="O473" s="126"/>
    </row>
    <row r="474" spans="4:15" s="15" customFormat="1" ht="12" customHeight="1">
      <c r="D474" s="119"/>
      <c r="E474" s="119"/>
      <c r="F474" s="119"/>
      <c r="J474" s="25"/>
      <c r="O474" s="126"/>
    </row>
    <row r="475" spans="4:15" s="15" customFormat="1" ht="12" customHeight="1">
      <c r="D475" s="119"/>
      <c r="E475" s="119"/>
      <c r="F475" s="119"/>
      <c r="J475" s="25"/>
      <c r="O475" s="126"/>
    </row>
    <row r="476" spans="4:15" s="15" customFormat="1" ht="12" customHeight="1">
      <c r="D476" s="119"/>
      <c r="E476" s="119"/>
      <c r="F476" s="119"/>
      <c r="J476" s="25"/>
      <c r="O476" s="126"/>
    </row>
    <row r="477" spans="4:15" s="15" customFormat="1" ht="12" customHeight="1">
      <c r="D477" s="119"/>
      <c r="E477" s="119"/>
      <c r="F477" s="119"/>
      <c r="J477" s="25"/>
      <c r="O477" s="126"/>
    </row>
    <row r="478" spans="4:15" s="15" customFormat="1" ht="12" customHeight="1">
      <c r="D478" s="119"/>
      <c r="E478" s="119"/>
      <c r="F478" s="119"/>
      <c r="J478" s="25"/>
      <c r="O478" s="126"/>
    </row>
    <row r="479" spans="4:15" s="15" customFormat="1" ht="12" customHeight="1">
      <c r="D479" s="119"/>
      <c r="E479" s="119"/>
      <c r="F479" s="119"/>
      <c r="J479" s="25"/>
      <c r="O479" s="126"/>
    </row>
    <row r="480" spans="4:15" s="15" customFormat="1" ht="12" customHeight="1">
      <c r="D480" s="119"/>
      <c r="E480" s="119"/>
      <c r="F480" s="119"/>
      <c r="J480" s="25"/>
      <c r="O480" s="126"/>
    </row>
    <row r="481" spans="4:15" s="15" customFormat="1" ht="12" customHeight="1">
      <c r="D481" s="119"/>
      <c r="E481" s="119"/>
      <c r="F481" s="119"/>
      <c r="J481" s="25"/>
      <c r="O481" s="126"/>
    </row>
    <row r="482" spans="4:15" s="15" customFormat="1" ht="12" customHeight="1">
      <c r="D482" s="119"/>
      <c r="E482" s="119"/>
      <c r="F482" s="119"/>
      <c r="J482" s="25"/>
      <c r="O482" s="126"/>
    </row>
    <row r="483" spans="4:15" s="15" customFormat="1" ht="12" customHeight="1">
      <c r="D483" s="119"/>
      <c r="E483" s="119"/>
      <c r="F483" s="119"/>
      <c r="J483" s="25"/>
      <c r="O483" s="126"/>
    </row>
    <row r="484" spans="4:15" s="15" customFormat="1" ht="12" customHeight="1">
      <c r="D484" s="119"/>
      <c r="E484" s="119"/>
      <c r="F484" s="119"/>
      <c r="J484" s="25"/>
      <c r="O484" s="126"/>
    </row>
    <row r="485" spans="4:15" s="15" customFormat="1" ht="12" customHeight="1">
      <c r="D485" s="119"/>
      <c r="E485" s="119"/>
      <c r="F485" s="119"/>
      <c r="J485" s="25"/>
      <c r="O485" s="126"/>
    </row>
    <row r="486" spans="4:15" s="15" customFormat="1" ht="12" customHeight="1">
      <c r="D486" s="119"/>
      <c r="E486" s="119"/>
      <c r="F486" s="119"/>
      <c r="J486" s="25"/>
      <c r="O486" s="126"/>
    </row>
    <row r="487" spans="4:15" s="15" customFormat="1" ht="12" customHeight="1">
      <c r="D487" s="119"/>
      <c r="E487" s="119"/>
      <c r="F487" s="119"/>
      <c r="J487" s="25"/>
      <c r="O487" s="126"/>
    </row>
    <row r="488" spans="4:15" s="15" customFormat="1" ht="12" customHeight="1">
      <c r="D488" s="119"/>
      <c r="E488" s="119"/>
      <c r="F488" s="119"/>
      <c r="J488" s="25"/>
      <c r="O488" s="126"/>
    </row>
    <row r="489" spans="4:15" s="15" customFormat="1" ht="12" customHeight="1">
      <c r="D489" s="119"/>
      <c r="E489" s="119"/>
      <c r="F489" s="119"/>
      <c r="J489" s="25"/>
      <c r="O489" s="126"/>
    </row>
    <row r="490" spans="4:15" s="15" customFormat="1" ht="12" customHeight="1">
      <c r="D490" s="119"/>
      <c r="E490" s="119"/>
      <c r="F490" s="119"/>
      <c r="J490" s="25"/>
      <c r="O490" s="126"/>
    </row>
    <row r="491" spans="4:15" s="15" customFormat="1" ht="12" customHeight="1">
      <c r="D491" s="119"/>
      <c r="E491" s="119"/>
      <c r="F491" s="119"/>
      <c r="J491" s="25"/>
      <c r="O491" s="126"/>
    </row>
    <row r="492" spans="4:15" s="15" customFormat="1" ht="12" customHeight="1">
      <c r="D492" s="119"/>
      <c r="E492" s="119"/>
      <c r="F492" s="119"/>
      <c r="J492" s="25"/>
      <c r="O492" s="126"/>
    </row>
    <row r="493" spans="4:15" s="15" customFormat="1" ht="12" customHeight="1">
      <c r="D493" s="119"/>
      <c r="E493" s="119"/>
      <c r="F493" s="119"/>
      <c r="J493" s="25"/>
      <c r="O493" s="126"/>
    </row>
    <row r="494" spans="4:15" s="15" customFormat="1" ht="12" customHeight="1">
      <c r="D494" s="119"/>
      <c r="E494" s="119"/>
      <c r="F494" s="119"/>
      <c r="J494" s="25"/>
      <c r="O494" s="126"/>
    </row>
    <row r="495" spans="4:15" s="15" customFormat="1" ht="12" customHeight="1">
      <c r="D495" s="119"/>
      <c r="E495" s="119"/>
      <c r="F495" s="119"/>
      <c r="J495" s="25"/>
      <c r="O495" s="126"/>
    </row>
    <row r="496" spans="4:15" s="15" customFormat="1" ht="12" customHeight="1">
      <c r="D496" s="119"/>
      <c r="E496" s="119"/>
      <c r="F496" s="119"/>
      <c r="J496" s="25"/>
      <c r="O496" s="126"/>
    </row>
    <row r="497" spans="4:15" s="15" customFormat="1" ht="12" customHeight="1">
      <c r="D497" s="119"/>
      <c r="E497" s="119"/>
      <c r="F497" s="119"/>
      <c r="J497" s="25"/>
      <c r="O497" s="126"/>
    </row>
    <row r="498" spans="4:15" s="15" customFormat="1" ht="12" customHeight="1">
      <c r="D498" s="119"/>
      <c r="E498" s="119"/>
      <c r="F498" s="119"/>
      <c r="J498" s="25"/>
      <c r="O498" s="126"/>
    </row>
    <row r="499" spans="4:15" s="15" customFormat="1" ht="12" customHeight="1">
      <c r="D499" s="119"/>
      <c r="E499" s="119"/>
      <c r="F499" s="119"/>
      <c r="J499" s="25"/>
      <c r="O499" s="126"/>
    </row>
    <row r="500" spans="4:15" s="15" customFormat="1" ht="12" customHeight="1">
      <c r="D500" s="119"/>
      <c r="E500" s="119"/>
      <c r="F500" s="119"/>
      <c r="J500" s="25"/>
      <c r="O500" s="126"/>
    </row>
    <row r="501" spans="4:15" s="15" customFormat="1" ht="12" customHeight="1">
      <c r="D501" s="119"/>
      <c r="E501" s="119"/>
      <c r="F501" s="119"/>
      <c r="J501" s="25"/>
      <c r="O501" s="126"/>
    </row>
    <row r="502" spans="4:15" s="15" customFormat="1" ht="12" customHeight="1">
      <c r="D502" s="119"/>
      <c r="E502" s="119"/>
      <c r="F502" s="119"/>
      <c r="J502" s="25"/>
      <c r="O502" s="126"/>
    </row>
    <row r="503" spans="4:15" s="15" customFormat="1" ht="12" customHeight="1">
      <c r="D503" s="119"/>
      <c r="E503" s="119"/>
      <c r="F503" s="119"/>
      <c r="J503" s="25"/>
      <c r="O503" s="126"/>
    </row>
    <row r="504" spans="4:15" s="15" customFormat="1" ht="12" customHeight="1">
      <c r="D504" s="119"/>
      <c r="E504" s="119"/>
      <c r="F504" s="119"/>
      <c r="J504" s="25"/>
      <c r="O504" s="126"/>
    </row>
    <row r="505" spans="4:15" s="15" customFormat="1" ht="12" customHeight="1">
      <c r="D505" s="119"/>
      <c r="E505" s="119"/>
      <c r="F505" s="119"/>
      <c r="J505" s="25"/>
      <c r="O505" s="126"/>
    </row>
    <row r="506" spans="4:15" s="15" customFormat="1" ht="12" customHeight="1">
      <c r="D506" s="119"/>
      <c r="E506" s="119"/>
      <c r="F506" s="119"/>
      <c r="J506" s="25"/>
      <c r="O506" s="126"/>
    </row>
    <row r="507" spans="4:15" s="15" customFormat="1" ht="12" customHeight="1">
      <c r="D507" s="119"/>
      <c r="E507" s="119"/>
      <c r="F507" s="119"/>
      <c r="J507" s="25"/>
      <c r="O507" s="126"/>
    </row>
    <row r="508" spans="4:15" s="15" customFormat="1" ht="12" customHeight="1">
      <c r="D508" s="119"/>
      <c r="E508" s="119"/>
      <c r="F508" s="119"/>
      <c r="J508" s="25"/>
      <c r="O508" s="126"/>
    </row>
    <row r="509" spans="4:15" s="15" customFormat="1" ht="12" customHeight="1">
      <c r="D509" s="119"/>
      <c r="E509" s="119"/>
      <c r="F509" s="119"/>
      <c r="J509" s="25"/>
      <c r="O509" s="126"/>
    </row>
    <row r="510" spans="4:15" s="15" customFormat="1" ht="12" customHeight="1">
      <c r="D510" s="119"/>
      <c r="E510" s="119"/>
      <c r="F510" s="119"/>
      <c r="J510" s="25"/>
      <c r="O510" s="126"/>
    </row>
    <row r="511" spans="4:15" s="15" customFormat="1" ht="12" customHeight="1">
      <c r="D511" s="119"/>
      <c r="E511" s="119"/>
      <c r="F511" s="119"/>
      <c r="J511" s="25"/>
      <c r="O511" s="126"/>
    </row>
    <row r="512" spans="4:15" s="15" customFormat="1" ht="12" customHeight="1">
      <c r="D512" s="119"/>
      <c r="E512" s="119"/>
      <c r="F512" s="119"/>
      <c r="J512" s="25"/>
      <c r="O512" s="126"/>
    </row>
    <row r="513" spans="4:15" s="15" customFormat="1" ht="12" customHeight="1">
      <c r="D513" s="119"/>
      <c r="E513" s="119"/>
      <c r="F513" s="119"/>
      <c r="J513" s="25"/>
      <c r="O513" s="126"/>
    </row>
    <row r="514" spans="4:15" s="15" customFormat="1" ht="12" customHeight="1">
      <c r="D514" s="119"/>
      <c r="E514" s="119"/>
      <c r="F514" s="119"/>
      <c r="J514" s="25"/>
      <c r="O514" s="126"/>
    </row>
    <row r="515" spans="4:15" s="15" customFormat="1" ht="12" customHeight="1">
      <c r="D515" s="119"/>
      <c r="E515" s="119"/>
      <c r="F515" s="119"/>
      <c r="J515" s="25"/>
      <c r="O515" s="126"/>
    </row>
    <row r="516" spans="4:15" s="15" customFormat="1" ht="12" customHeight="1">
      <c r="D516" s="119"/>
      <c r="E516" s="119"/>
      <c r="F516" s="119"/>
      <c r="J516" s="25"/>
      <c r="O516" s="126"/>
    </row>
    <row r="517" spans="4:15" s="15" customFormat="1" ht="12" customHeight="1">
      <c r="D517" s="119"/>
      <c r="E517" s="119"/>
      <c r="F517" s="119"/>
      <c r="J517" s="25"/>
      <c r="O517" s="126"/>
    </row>
    <row r="518" spans="4:15" s="15" customFormat="1" ht="12" customHeight="1">
      <c r="D518" s="119"/>
      <c r="E518" s="119"/>
      <c r="F518" s="119"/>
      <c r="J518" s="25"/>
      <c r="O518" s="126"/>
    </row>
    <row r="519" spans="4:15" s="15" customFormat="1" ht="12" customHeight="1">
      <c r="D519" s="119"/>
      <c r="E519" s="119"/>
      <c r="F519" s="119"/>
      <c r="J519" s="25"/>
      <c r="O519" s="126"/>
    </row>
    <row r="520" spans="4:15" s="15" customFormat="1" ht="12" customHeight="1">
      <c r="D520" s="119"/>
      <c r="E520" s="119"/>
      <c r="F520" s="119"/>
      <c r="J520" s="25"/>
      <c r="O520" s="126"/>
    </row>
    <row r="521" spans="4:15" s="15" customFormat="1" ht="12" customHeight="1">
      <c r="D521" s="119"/>
      <c r="E521" s="119"/>
      <c r="F521" s="119"/>
      <c r="J521" s="25"/>
      <c r="O521" s="126"/>
    </row>
    <row r="522" spans="4:15" s="15" customFormat="1" ht="12" customHeight="1">
      <c r="D522" s="119"/>
      <c r="E522" s="119"/>
      <c r="F522" s="119"/>
      <c r="J522" s="25"/>
      <c r="O522" s="126"/>
    </row>
    <row r="523" spans="4:15" s="15" customFormat="1" ht="12" customHeight="1">
      <c r="D523" s="119"/>
      <c r="E523" s="119"/>
      <c r="F523" s="119"/>
      <c r="J523" s="25"/>
      <c r="O523" s="126"/>
    </row>
    <row r="524" spans="4:15" s="15" customFormat="1" ht="12" customHeight="1">
      <c r="D524" s="119"/>
      <c r="E524" s="119"/>
      <c r="F524" s="119"/>
      <c r="J524" s="25"/>
      <c r="O524" s="126"/>
    </row>
    <row r="525" spans="4:15" s="15" customFormat="1" ht="12" customHeight="1">
      <c r="D525" s="119"/>
      <c r="E525" s="119"/>
      <c r="F525" s="119"/>
      <c r="J525" s="25"/>
      <c r="O525" s="126"/>
    </row>
    <row r="526" spans="4:15" s="15" customFormat="1" ht="12" customHeight="1">
      <c r="D526" s="119"/>
      <c r="E526" s="119"/>
      <c r="F526" s="119"/>
      <c r="J526" s="25"/>
      <c r="O526" s="126"/>
    </row>
    <row r="527" spans="4:15" s="15" customFormat="1" ht="12" customHeight="1">
      <c r="D527" s="119"/>
      <c r="E527" s="119"/>
      <c r="F527" s="119"/>
      <c r="J527" s="25"/>
      <c r="O527" s="126"/>
    </row>
    <row r="528" spans="4:15" s="15" customFormat="1" ht="12" customHeight="1">
      <c r="D528" s="119"/>
      <c r="E528" s="119"/>
      <c r="F528" s="119"/>
      <c r="J528" s="25"/>
      <c r="O528" s="126"/>
    </row>
    <row r="529" spans="4:15" s="15" customFormat="1" ht="12" customHeight="1">
      <c r="D529" s="119"/>
      <c r="E529" s="119"/>
      <c r="F529" s="119"/>
      <c r="J529" s="25"/>
      <c r="O529" s="126"/>
    </row>
    <row r="530" spans="4:15" s="15" customFormat="1" ht="12" customHeight="1">
      <c r="D530" s="119"/>
      <c r="E530" s="119"/>
      <c r="F530" s="119"/>
      <c r="J530" s="25"/>
      <c r="O530" s="126"/>
    </row>
    <row r="531" spans="4:15" s="15" customFormat="1" ht="12" customHeight="1">
      <c r="D531" s="119"/>
      <c r="E531" s="119"/>
      <c r="F531" s="119"/>
      <c r="J531" s="25"/>
      <c r="O531" s="126"/>
    </row>
    <row r="532" spans="4:15" s="15" customFormat="1" ht="12" customHeight="1">
      <c r="D532" s="119"/>
      <c r="E532" s="119"/>
      <c r="F532" s="119"/>
      <c r="J532" s="25"/>
      <c r="O532" s="126"/>
    </row>
    <row r="533" spans="4:15" s="15" customFormat="1" ht="12" customHeight="1">
      <c r="D533" s="119"/>
      <c r="E533" s="119"/>
      <c r="F533" s="119"/>
      <c r="J533" s="25"/>
      <c r="O533" s="126"/>
    </row>
    <row r="534" spans="4:15" s="15" customFormat="1" ht="12" customHeight="1">
      <c r="D534" s="119"/>
      <c r="E534" s="119"/>
      <c r="F534" s="119"/>
      <c r="J534" s="25"/>
      <c r="O534" s="126"/>
    </row>
    <row r="535" spans="4:15" s="15" customFormat="1" ht="12" customHeight="1">
      <c r="D535" s="119"/>
      <c r="E535" s="119"/>
      <c r="F535" s="119"/>
      <c r="J535" s="25"/>
      <c r="O535" s="126"/>
    </row>
    <row r="536" spans="4:15" s="15" customFormat="1" ht="12" customHeight="1">
      <c r="D536" s="119"/>
      <c r="E536" s="119"/>
      <c r="F536" s="119"/>
      <c r="J536" s="25"/>
      <c r="O536" s="126"/>
    </row>
    <row r="537" spans="4:15" s="15" customFormat="1" ht="12" customHeight="1">
      <c r="D537" s="119"/>
      <c r="E537" s="119"/>
      <c r="F537" s="119"/>
      <c r="J537" s="25"/>
      <c r="O537" s="126"/>
    </row>
    <row r="538" spans="4:15" s="15" customFormat="1" ht="12" customHeight="1">
      <c r="D538" s="119"/>
      <c r="E538" s="119"/>
      <c r="F538" s="119"/>
      <c r="J538" s="25"/>
      <c r="O538" s="126"/>
    </row>
    <row r="539" spans="4:15" s="15" customFormat="1" ht="12" customHeight="1">
      <c r="D539" s="119"/>
      <c r="E539" s="119"/>
      <c r="F539" s="119"/>
      <c r="J539" s="25"/>
      <c r="O539" s="126"/>
    </row>
    <row r="540" spans="4:15" s="15" customFormat="1" ht="12" customHeight="1">
      <c r="D540" s="119"/>
      <c r="E540" s="119"/>
      <c r="F540" s="119"/>
      <c r="J540" s="25"/>
      <c r="O540" s="126"/>
    </row>
    <row r="541" spans="4:15" s="15" customFormat="1" ht="12" customHeight="1">
      <c r="D541" s="119"/>
      <c r="E541" s="119"/>
      <c r="F541" s="119"/>
      <c r="J541" s="25"/>
      <c r="O541" s="126"/>
    </row>
    <row r="542" spans="4:15" s="15" customFormat="1" ht="12" customHeight="1">
      <c r="D542" s="119"/>
      <c r="E542" s="119"/>
      <c r="F542" s="119"/>
      <c r="J542" s="25"/>
      <c r="O542" s="126"/>
    </row>
    <row r="543" spans="4:15" s="15" customFormat="1" ht="12" customHeight="1">
      <c r="D543" s="119"/>
      <c r="E543" s="119"/>
      <c r="F543" s="119"/>
      <c r="J543" s="25"/>
      <c r="O543" s="126"/>
    </row>
    <row r="544" spans="4:15" s="15" customFormat="1" ht="12" customHeight="1">
      <c r="D544" s="119"/>
      <c r="E544" s="119"/>
      <c r="F544" s="119"/>
      <c r="J544" s="25"/>
      <c r="O544" s="126"/>
    </row>
    <row r="545" spans="4:15" s="15" customFormat="1" ht="12" customHeight="1">
      <c r="D545" s="119"/>
      <c r="E545" s="119"/>
      <c r="F545" s="119"/>
      <c r="J545" s="25"/>
      <c r="O545" s="126"/>
    </row>
    <row r="546" spans="4:15" s="15" customFormat="1" ht="12" customHeight="1">
      <c r="D546" s="119"/>
      <c r="E546" s="119"/>
      <c r="F546" s="119"/>
      <c r="J546" s="25"/>
      <c r="O546" s="126"/>
    </row>
    <row r="547" spans="4:15" s="15" customFormat="1" ht="12" customHeight="1">
      <c r="D547" s="119"/>
      <c r="E547" s="119"/>
      <c r="F547" s="119"/>
      <c r="J547" s="25"/>
      <c r="O547" s="126"/>
    </row>
    <row r="548" spans="4:15" s="15" customFormat="1" ht="12" customHeight="1">
      <c r="D548" s="119"/>
      <c r="E548" s="119"/>
      <c r="F548" s="119"/>
      <c r="J548" s="25"/>
      <c r="O548" s="126"/>
    </row>
    <row r="549" spans="4:15" s="15" customFormat="1" ht="12" customHeight="1">
      <c r="D549" s="119"/>
      <c r="E549" s="119"/>
      <c r="F549" s="119"/>
      <c r="J549" s="25"/>
      <c r="O549" s="126"/>
    </row>
    <row r="550" spans="4:15" s="15" customFormat="1" ht="12" customHeight="1">
      <c r="D550" s="119"/>
      <c r="E550" s="119"/>
      <c r="F550" s="119"/>
      <c r="J550" s="25"/>
      <c r="O550" s="126"/>
    </row>
    <row r="551" spans="4:15" s="15" customFormat="1" ht="12" customHeight="1">
      <c r="D551" s="119"/>
      <c r="E551" s="119"/>
      <c r="F551" s="119"/>
      <c r="J551" s="25"/>
      <c r="O551" s="126"/>
    </row>
    <row r="552" spans="4:15" s="15" customFormat="1" ht="12" customHeight="1">
      <c r="D552" s="119"/>
      <c r="E552" s="119"/>
      <c r="F552" s="119"/>
      <c r="J552" s="25"/>
      <c r="O552" s="126"/>
    </row>
    <row r="553" spans="4:15" s="15" customFormat="1" ht="12" customHeight="1">
      <c r="D553" s="119"/>
      <c r="E553" s="119"/>
      <c r="F553" s="119"/>
      <c r="J553" s="25"/>
      <c r="O553" s="126"/>
    </row>
    <row r="554" spans="4:15" s="15" customFormat="1" ht="12" customHeight="1">
      <c r="D554" s="119"/>
      <c r="E554" s="119"/>
      <c r="F554" s="119"/>
      <c r="J554" s="25"/>
      <c r="O554" s="126"/>
    </row>
    <row r="555" spans="4:15" s="15" customFormat="1" ht="12" customHeight="1">
      <c r="D555" s="119"/>
      <c r="E555" s="119"/>
      <c r="F555" s="119"/>
      <c r="J555" s="25"/>
      <c r="O555" s="126"/>
    </row>
    <row r="556" spans="4:15" s="15" customFormat="1" ht="12" customHeight="1">
      <c r="D556" s="119"/>
      <c r="E556" s="119"/>
      <c r="F556" s="119"/>
      <c r="J556" s="25"/>
      <c r="O556" s="126"/>
    </row>
    <row r="557" spans="4:15" s="15" customFormat="1" ht="12" customHeight="1">
      <c r="D557" s="119"/>
      <c r="E557" s="119"/>
      <c r="F557" s="119"/>
      <c r="J557" s="25"/>
      <c r="O557" s="126"/>
    </row>
    <row r="558" spans="4:15" s="15" customFormat="1" ht="12" customHeight="1">
      <c r="D558" s="119"/>
      <c r="E558" s="119"/>
      <c r="F558" s="119"/>
      <c r="J558" s="25"/>
      <c r="O558" s="126"/>
    </row>
    <row r="559" spans="4:15" s="15" customFormat="1" ht="12" customHeight="1">
      <c r="D559" s="119"/>
      <c r="E559" s="119"/>
      <c r="F559" s="119"/>
      <c r="J559" s="25"/>
      <c r="O559" s="126"/>
    </row>
    <row r="560" spans="4:15" s="15" customFormat="1" ht="12" customHeight="1">
      <c r="D560" s="119"/>
      <c r="E560" s="119"/>
      <c r="F560" s="119"/>
      <c r="J560" s="25"/>
      <c r="O560" s="126"/>
    </row>
    <row r="561" spans="4:15" s="15" customFormat="1" ht="12" customHeight="1">
      <c r="D561" s="119"/>
      <c r="E561" s="119"/>
      <c r="F561" s="119"/>
      <c r="J561" s="25"/>
      <c r="O561" s="126"/>
    </row>
    <row r="562" spans="4:15" s="15" customFormat="1" ht="12" customHeight="1">
      <c r="D562" s="119"/>
      <c r="E562" s="119"/>
      <c r="F562" s="119"/>
      <c r="J562" s="25"/>
      <c r="O562" s="126"/>
    </row>
    <row r="563" spans="4:15" s="15" customFormat="1" ht="12" customHeight="1">
      <c r="D563" s="119"/>
      <c r="E563" s="119"/>
      <c r="F563" s="119"/>
      <c r="J563" s="25"/>
      <c r="O563" s="126"/>
    </row>
    <row r="564" spans="4:15" s="15" customFormat="1" ht="12" customHeight="1">
      <c r="D564" s="119"/>
      <c r="E564" s="119"/>
      <c r="F564" s="119"/>
      <c r="J564" s="25"/>
      <c r="O564" s="126"/>
    </row>
    <row r="565" spans="4:15" s="15" customFormat="1" ht="12" customHeight="1">
      <c r="D565" s="119"/>
      <c r="E565" s="119"/>
      <c r="F565" s="119"/>
      <c r="J565" s="25"/>
      <c r="O565" s="126"/>
    </row>
    <row r="566" spans="4:15" s="15" customFormat="1" ht="12" customHeight="1">
      <c r="D566" s="119"/>
      <c r="E566" s="119"/>
      <c r="F566" s="119"/>
      <c r="J566" s="25"/>
      <c r="O566" s="126"/>
    </row>
    <row r="567" spans="4:15" s="15" customFormat="1" ht="12" customHeight="1">
      <c r="D567" s="119"/>
      <c r="E567" s="119"/>
      <c r="F567" s="119"/>
      <c r="J567" s="25"/>
      <c r="O567" s="126"/>
    </row>
    <row r="568" spans="4:15" s="15" customFormat="1" ht="12" customHeight="1">
      <c r="D568" s="119"/>
      <c r="E568" s="119"/>
      <c r="F568" s="119"/>
      <c r="J568" s="25"/>
      <c r="O568" s="126"/>
    </row>
    <row r="569" spans="4:15" s="15" customFormat="1" ht="12" customHeight="1">
      <c r="D569" s="119"/>
      <c r="E569" s="119"/>
      <c r="F569" s="119"/>
      <c r="J569" s="25"/>
      <c r="O569" s="126"/>
    </row>
    <row r="570" spans="4:15" s="15" customFormat="1" ht="12" customHeight="1">
      <c r="D570" s="119"/>
      <c r="E570" s="119"/>
      <c r="F570" s="119"/>
      <c r="J570" s="25"/>
      <c r="O570" s="126"/>
    </row>
    <row r="571" spans="4:15" s="15" customFormat="1" ht="12" customHeight="1">
      <c r="D571" s="119"/>
      <c r="E571" s="119"/>
      <c r="F571" s="119"/>
      <c r="J571" s="25"/>
      <c r="O571" s="126"/>
    </row>
    <row r="572" spans="4:15" s="15" customFormat="1" ht="12" customHeight="1">
      <c r="D572" s="119"/>
      <c r="E572" s="119"/>
      <c r="F572" s="119"/>
      <c r="J572" s="25"/>
      <c r="O572" s="126"/>
    </row>
    <row r="573" spans="4:15" s="15" customFormat="1" ht="12" customHeight="1">
      <c r="D573" s="119"/>
      <c r="E573" s="119"/>
      <c r="F573" s="119"/>
      <c r="J573" s="25"/>
      <c r="O573" s="126"/>
    </row>
    <row r="574" spans="4:15" s="15" customFormat="1" ht="12" customHeight="1">
      <c r="D574" s="119"/>
      <c r="E574" s="119"/>
      <c r="F574" s="119"/>
      <c r="J574" s="25"/>
      <c r="O574" s="126"/>
    </row>
    <row r="575" spans="4:15" s="15" customFormat="1" ht="12" customHeight="1">
      <c r="D575" s="119"/>
      <c r="E575" s="119"/>
      <c r="F575" s="119"/>
      <c r="J575" s="25"/>
      <c r="O575" s="126"/>
    </row>
    <row r="576" spans="4:15" s="15" customFormat="1" ht="12" customHeight="1">
      <c r="D576" s="119"/>
      <c r="E576" s="119"/>
      <c r="F576" s="119"/>
      <c r="J576" s="25"/>
      <c r="O576" s="126"/>
    </row>
    <row r="577" spans="4:15" s="15" customFormat="1" ht="12" customHeight="1">
      <c r="D577" s="119"/>
      <c r="E577" s="119"/>
      <c r="F577" s="119"/>
      <c r="J577" s="25"/>
      <c r="O577" s="126"/>
    </row>
    <row r="578" spans="4:15" s="15" customFormat="1" ht="12" customHeight="1">
      <c r="D578" s="119"/>
      <c r="E578" s="119"/>
      <c r="F578" s="119"/>
      <c r="J578" s="25"/>
      <c r="O578" s="126"/>
    </row>
    <row r="579" spans="4:15" s="15" customFormat="1" ht="12" customHeight="1">
      <c r="D579" s="119"/>
      <c r="E579" s="119"/>
      <c r="F579" s="119"/>
      <c r="J579" s="25"/>
      <c r="O579" s="126"/>
    </row>
    <row r="580" spans="4:15" s="15" customFormat="1" ht="12" customHeight="1">
      <c r="D580" s="119"/>
      <c r="E580" s="119"/>
      <c r="F580" s="119"/>
      <c r="J580" s="25"/>
      <c r="O580" s="126"/>
    </row>
    <row r="581" spans="4:15" s="15" customFormat="1" ht="12" customHeight="1">
      <c r="D581" s="119"/>
      <c r="E581" s="119"/>
      <c r="F581" s="119"/>
      <c r="J581" s="25"/>
      <c r="O581" s="126"/>
    </row>
    <row r="582" spans="4:15" s="15" customFormat="1" ht="12" customHeight="1">
      <c r="D582" s="119"/>
      <c r="E582" s="119"/>
      <c r="F582" s="119"/>
      <c r="J582" s="25"/>
      <c r="O582" s="126"/>
    </row>
    <row r="583" spans="4:15" s="15" customFormat="1" ht="12" customHeight="1">
      <c r="D583" s="119"/>
      <c r="E583" s="119"/>
      <c r="F583" s="119"/>
      <c r="J583" s="25"/>
      <c r="O583" s="126"/>
    </row>
    <row r="584" spans="4:15" s="15" customFormat="1" ht="12" customHeight="1">
      <c r="D584" s="119"/>
      <c r="E584" s="119"/>
      <c r="F584" s="119"/>
      <c r="J584" s="25"/>
      <c r="O584" s="126"/>
    </row>
    <row r="585" spans="4:15" s="15" customFormat="1" ht="12" customHeight="1">
      <c r="D585" s="119"/>
      <c r="E585" s="119"/>
      <c r="F585" s="119"/>
      <c r="J585" s="25"/>
      <c r="O585" s="126"/>
    </row>
    <row r="586" spans="4:15" s="15" customFormat="1" ht="12" customHeight="1">
      <c r="D586" s="119"/>
      <c r="E586" s="119"/>
      <c r="F586" s="119"/>
      <c r="J586" s="25"/>
      <c r="O586" s="126"/>
    </row>
    <row r="587" spans="4:15" s="15" customFormat="1" ht="12" customHeight="1">
      <c r="D587" s="119"/>
      <c r="E587" s="119"/>
      <c r="F587" s="119"/>
      <c r="J587" s="25"/>
      <c r="O587" s="126"/>
    </row>
    <row r="588" spans="4:15" s="15" customFormat="1" ht="12" customHeight="1">
      <c r="D588" s="119"/>
      <c r="E588" s="119"/>
      <c r="F588" s="119"/>
      <c r="J588" s="25"/>
      <c r="O588" s="126"/>
    </row>
    <row r="589" spans="4:15" s="15" customFormat="1" ht="12" customHeight="1">
      <c r="D589" s="119"/>
      <c r="E589" s="119"/>
      <c r="F589" s="119"/>
      <c r="J589" s="25"/>
      <c r="O589" s="126"/>
    </row>
    <row r="590" spans="4:15" s="15" customFormat="1" ht="12" customHeight="1">
      <c r="D590" s="119"/>
      <c r="E590" s="119"/>
      <c r="F590" s="119"/>
      <c r="J590" s="25"/>
      <c r="O590" s="126"/>
    </row>
    <row r="591" spans="4:15" s="15" customFormat="1" ht="12" customHeight="1">
      <c r="D591" s="119"/>
      <c r="E591" s="119"/>
      <c r="F591" s="119"/>
      <c r="J591" s="25"/>
      <c r="O591" s="126"/>
    </row>
    <row r="592" spans="4:15" s="15" customFormat="1" ht="12" customHeight="1">
      <c r="D592" s="119"/>
      <c r="E592" s="119"/>
      <c r="F592" s="119"/>
      <c r="J592" s="25"/>
      <c r="O592" s="126"/>
    </row>
    <row r="593" spans="4:15" s="15" customFormat="1" ht="12" customHeight="1">
      <c r="D593" s="119"/>
      <c r="E593" s="119"/>
      <c r="F593" s="119"/>
      <c r="J593" s="25"/>
      <c r="O593" s="126"/>
    </row>
    <row r="594" spans="4:15" s="15" customFormat="1" ht="12" customHeight="1">
      <c r="D594" s="119"/>
      <c r="E594" s="119"/>
      <c r="F594" s="119"/>
      <c r="J594" s="25"/>
      <c r="O594" s="126"/>
    </row>
    <row r="595" spans="4:15" s="15" customFormat="1" ht="12" customHeight="1">
      <c r="D595" s="119"/>
      <c r="E595" s="119"/>
      <c r="F595" s="119"/>
      <c r="J595" s="25"/>
      <c r="O595" s="126"/>
    </row>
    <row r="596" spans="4:15" s="15" customFormat="1" ht="12" customHeight="1">
      <c r="D596" s="119"/>
      <c r="E596" s="119"/>
      <c r="F596" s="119"/>
      <c r="J596" s="25"/>
      <c r="O596" s="126"/>
    </row>
    <row r="597" spans="4:15" s="15" customFormat="1" ht="12" customHeight="1">
      <c r="D597" s="119"/>
      <c r="E597" s="119"/>
      <c r="F597" s="119"/>
      <c r="J597" s="25"/>
      <c r="O597" s="126"/>
    </row>
    <row r="598" spans="4:15" s="15" customFormat="1" ht="12" customHeight="1">
      <c r="D598" s="119"/>
      <c r="E598" s="119"/>
      <c r="F598" s="119"/>
      <c r="J598" s="25"/>
      <c r="O598" s="126"/>
    </row>
    <row r="599" spans="4:15" s="15" customFormat="1" ht="12" customHeight="1">
      <c r="D599" s="119"/>
      <c r="E599" s="119"/>
      <c r="F599" s="119"/>
      <c r="J599" s="25"/>
      <c r="O599" s="126"/>
    </row>
    <row r="600" spans="4:15" s="15" customFormat="1" ht="12" customHeight="1">
      <c r="D600" s="119"/>
      <c r="E600" s="119"/>
      <c r="F600" s="119"/>
      <c r="J600" s="25"/>
      <c r="O600" s="126"/>
    </row>
    <row r="601" spans="4:15" s="15" customFormat="1" ht="12" customHeight="1">
      <c r="D601" s="119"/>
      <c r="E601" s="119"/>
      <c r="F601" s="119"/>
      <c r="J601" s="25"/>
      <c r="O601" s="126"/>
    </row>
    <row r="602" spans="4:15" s="15" customFormat="1" ht="12" customHeight="1">
      <c r="D602" s="119"/>
      <c r="E602" s="119"/>
      <c r="F602" s="119"/>
      <c r="J602" s="25"/>
      <c r="O602" s="126"/>
    </row>
    <row r="603" spans="4:15" s="15" customFormat="1" ht="12" customHeight="1">
      <c r="D603" s="119"/>
      <c r="E603" s="119"/>
      <c r="F603" s="119"/>
      <c r="J603" s="25"/>
      <c r="O603" s="126"/>
    </row>
    <row r="604" spans="4:15" s="15" customFormat="1" ht="12" customHeight="1">
      <c r="D604" s="119"/>
      <c r="E604" s="119"/>
      <c r="F604" s="119"/>
      <c r="J604" s="25"/>
      <c r="O604" s="126"/>
    </row>
    <row r="605" spans="4:15" s="15" customFormat="1" ht="12" customHeight="1">
      <c r="D605" s="119"/>
      <c r="E605" s="119"/>
      <c r="F605" s="119"/>
      <c r="J605" s="25"/>
      <c r="O605" s="126"/>
    </row>
    <row r="606" spans="4:15" s="15" customFormat="1" ht="12" customHeight="1">
      <c r="D606" s="119"/>
      <c r="E606" s="119"/>
      <c r="F606" s="119"/>
      <c r="J606" s="25"/>
      <c r="O606" s="126"/>
    </row>
    <row r="607" spans="4:15" s="15" customFormat="1" ht="12" customHeight="1">
      <c r="D607" s="119"/>
      <c r="E607" s="119"/>
      <c r="F607" s="119"/>
      <c r="J607" s="25"/>
      <c r="O607" s="126"/>
    </row>
    <row r="608" spans="4:15" s="15" customFormat="1" ht="12" customHeight="1">
      <c r="D608" s="119"/>
      <c r="E608" s="119"/>
      <c r="F608" s="119"/>
      <c r="J608" s="25"/>
      <c r="O608" s="126"/>
    </row>
    <row r="609" spans="4:15" s="15" customFormat="1" ht="12" customHeight="1">
      <c r="D609" s="119"/>
      <c r="E609" s="119"/>
      <c r="F609" s="119"/>
      <c r="J609" s="25"/>
      <c r="O609" s="126"/>
    </row>
    <row r="610" spans="4:15" s="15" customFormat="1" ht="12" customHeight="1">
      <c r="D610" s="119"/>
      <c r="E610" s="119"/>
      <c r="F610" s="119"/>
      <c r="J610" s="25"/>
      <c r="O610" s="126"/>
    </row>
    <row r="611" spans="4:15" s="15" customFormat="1" ht="12" customHeight="1">
      <c r="D611" s="119"/>
      <c r="E611" s="119"/>
      <c r="F611" s="119"/>
      <c r="J611" s="25"/>
      <c r="O611" s="126"/>
    </row>
    <row r="612" spans="4:15" s="15" customFormat="1" ht="12" customHeight="1">
      <c r="D612" s="119"/>
      <c r="E612" s="119"/>
      <c r="F612" s="119"/>
      <c r="J612" s="25"/>
      <c r="O612" s="126"/>
    </row>
    <row r="613" spans="4:15" s="15" customFormat="1" ht="12" customHeight="1">
      <c r="D613" s="119"/>
      <c r="E613" s="119"/>
      <c r="F613" s="119"/>
      <c r="J613" s="25"/>
      <c r="O613" s="126"/>
    </row>
    <row r="614" spans="4:15" s="15" customFormat="1" ht="12" customHeight="1">
      <c r="D614" s="119"/>
      <c r="E614" s="119"/>
      <c r="F614" s="119"/>
      <c r="J614" s="25"/>
      <c r="O614" s="126"/>
    </row>
    <row r="615" spans="4:15" s="15" customFormat="1" ht="12" customHeight="1">
      <c r="D615" s="119"/>
      <c r="E615" s="119"/>
      <c r="F615" s="119"/>
      <c r="J615" s="25"/>
      <c r="O615" s="126"/>
    </row>
    <row r="616" spans="4:15" s="15" customFormat="1" ht="12" customHeight="1">
      <c r="D616" s="119"/>
      <c r="E616" s="119"/>
      <c r="F616" s="119"/>
      <c r="J616" s="25"/>
      <c r="O616" s="126"/>
    </row>
    <row r="617" spans="4:15" s="15" customFormat="1" ht="12" customHeight="1">
      <c r="D617" s="119"/>
      <c r="E617" s="119"/>
      <c r="F617" s="119"/>
      <c r="J617" s="25"/>
      <c r="O617" s="126"/>
    </row>
    <row r="618" spans="4:15" s="15" customFormat="1" ht="12" customHeight="1">
      <c r="D618" s="119"/>
      <c r="E618" s="119"/>
      <c r="F618" s="119"/>
      <c r="J618" s="25"/>
      <c r="O618" s="126"/>
    </row>
    <row r="619" spans="4:15" s="15" customFormat="1" ht="12" customHeight="1">
      <c r="D619" s="119"/>
      <c r="E619" s="119"/>
      <c r="F619" s="119"/>
      <c r="J619" s="25"/>
      <c r="O619" s="126"/>
    </row>
    <row r="620" spans="4:15" s="15" customFormat="1" ht="12" customHeight="1">
      <c r="D620" s="119"/>
      <c r="E620" s="119"/>
      <c r="F620" s="119"/>
      <c r="J620" s="25"/>
      <c r="O620" s="126"/>
    </row>
    <row r="621" spans="4:15" s="15" customFormat="1" ht="12" customHeight="1">
      <c r="D621" s="119"/>
      <c r="E621" s="119"/>
      <c r="F621" s="119"/>
      <c r="J621" s="25"/>
      <c r="O621" s="126"/>
    </row>
    <row r="622" spans="4:15" s="15" customFormat="1" ht="12" customHeight="1">
      <c r="D622" s="119"/>
      <c r="E622" s="119"/>
      <c r="F622" s="119"/>
      <c r="J622" s="25"/>
      <c r="O622" s="126"/>
    </row>
    <row r="623" spans="4:15" s="15" customFormat="1" ht="12" customHeight="1">
      <c r="D623" s="119"/>
      <c r="E623" s="119"/>
      <c r="F623" s="119"/>
      <c r="J623" s="25"/>
      <c r="O623" s="126"/>
    </row>
    <row r="624" spans="4:15" s="15" customFormat="1" ht="12" customHeight="1">
      <c r="D624" s="119"/>
      <c r="E624" s="119"/>
      <c r="F624" s="119"/>
      <c r="J624" s="25"/>
      <c r="O624" s="126"/>
    </row>
    <row r="625" spans="4:15" s="15" customFormat="1" ht="12" customHeight="1">
      <c r="D625" s="119"/>
      <c r="E625" s="119"/>
      <c r="F625" s="119"/>
      <c r="J625" s="25"/>
      <c r="O625" s="126"/>
    </row>
    <row r="626" spans="4:15" s="15" customFormat="1" ht="12" customHeight="1">
      <c r="D626" s="119"/>
      <c r="E626" s="119"/>
      <c r="F626" s="119"/>
      <c r="J626" s="25"/>
      <c r="O626" s="126"/>
    </row>
    <row r="627" spans="4:15" s="15" customFormat="1" ht="12" customHeight="1">
      <c r="D627" s="119"/>
      <c r="E627" s="119"/>
      <c r="F627" s="119"/>
      <c r="J627" s="25"/>
      <c r="O627" s="126"/>
    </row>
    <row r="628" spans="4:15" s="15" customFormat="1" ht="12" customHeight="1">
      <c r="D628" s="119"/>
      <c r="E628" s="119"/>
      <c r="F628" s="119"/>
      <c r="J628" s="25"/>
      <c r="O628" s="126"/>
    </row>
    <row r="629" spans="4:15" s="15" customFormat="1" ht="12" customHeight="1">
      <c r="D629" s="119"/>
      <c r="E629" s="119"/>
      <c r="F629" s="119"/>
      <c r="J629" s="25"/>
      <c r="O629" s="126"/>
    </row>
    <row r="630" spans="4:15" s="15" customFormat="1" ht="12" customHeight="1">
      <c r="D630" s="119"/>
      <c r="E630" s="119"/>
      <c r="F630" s="119"/>
      <c r="J630" s="25"/>
      <c r="O630" s="126"/>
    </row>
    <row r="631" spans="4:15" s="15" customFormat="1" ht="12" customHeight="1">
      <c r="D631" s="119"/>
      <c r="E631" s="119"/>
      <c r="F631" s="119"/>
      <c r="J631" s="25"/>
      <c r="O631" s="126"/>
    </row>
    <row r="632" spans="4:15" s="15" customFormat="1" ht="12" customHeight="1">
      <c r="D632" s="119"/>
      <c r="E632" s="119"/>
      <c r="F632" s="119"/>
      <c r="J632" s="25"/>
      <c r="O632" s="126"/>
    </row>
    <row r="633" spans="4:15" s="15" customFormat="1" ht="12" customHeight="1">
      <c r="D633" s="119"/>
      <c r="E633" s="119"/>
      <c r="F633" s="119"/>
      <c r="J633" s="25"/>
      <c r="O633" s="126"/>
    </row>
    <row r="634" spans="4:15" s="15" customFormat="1" ht="12" customHeight="1">
      <c r="D634" s="119"/>
      <c r="E634" s="119"/>
      <c r="F634" s="119"/>
      <c r="J634" s="25"/>
      <c r="O634" s="126"/>
    </row>
    <row r="635" spans="4:15" s="15" customFormat="1" ht="12" customHeight="1">
      <c r="D635" s="119"/>
      <c r="E635" s="119"/>
      <c r="F635" s="119"/>
      <c r="J635" s="25"/>
      <c r="O635" s="126"/>
    </row>
    <row r="636" spans="4:15" s="15" customFormat="1" ht="12" customHeight="1">
      <c r="D636" s="119"/>
      <c r="E636" s="119"/>
      <c r="F636" s="119"/>
      <c r="J636" s="25"/>
      <c r="O636" s="126"/>
    </row>
    <row r="637" spans="4:15" s="15" customFormat="1" ht="12" customHeight="1">
      <c r="D637" s="119"/>
      <c r="E637" s="119"/>
      <c r="F637" s="119"/>
      <c r="J637" s="25"/>
      <c r="O637" s="126"/>
    </row>
    <row r="638" spans="4:15" s="15" customFormat="1" ht="12" customHeight="1">
      <c r="D638" s="119"/>
      <c r="E638" s="119"/>
      <c r="F638" s="119"/>
      <c r="J638" s="25"/>
      <c r="O638" s="126"/>
    </row>
    <row r="639" spans="4:15" s="15" customFormat="1" ht="12" customHeight="1">
      <c r="D639" s="119"/>
      <c r="E639" s="119"/>
      <c r="F639" s="119"/>
      <c r="J639" s="25"/>
      <c r="O639" s="126"/>
    </row>
    <row r="640" spans="4:15" s="15" customFormat="1" ht="12" customHeight="1">
      <c r="D640" s="119"/>
      <c r="E640" s="119"/>
      <c r="F640" s="119"/>
      <c r="J640" s="25"/>
      <c r="O640" s="126"/>
    </row>
    <row r="641" spans="4:15" s="15" customFormat="1" ht="12" customHeight="1">
      <c r="D641" s="119"/>
      <c r="E641" s="119"/>
      <c r="F641" s="119"/>
      <c r="J641" s="25"/>
      <c r="O641" s="126"/>
    </row>
    <row r="642" spans="4:15" s="15" customFormat="1" ht="12" customHeight="1">
      <c r="D642" s="119"/>
      <c r="E642" s="119"/>
      <c r="F642" s="119"/>
      <c r="J642" s="25"/>
      <c r="O642" s="126"/>
    </row>
    <row r="643" spans="4:15" s="15" customFormat="1" ht="12" customHeight="1">
      <c r="D643" s="119"/>
      <c r="E643" s="119"/>
      <c r="F643" s="119"/>
      <c r="J643" s="25"/>
      <c r="O643" s="126"/>
    </row>
    <row r="644" spans="4:15" s="15" customFormat="1" ht="12" customHeight="1">
      <c r="D644" s="119"/>
      <c r="E644" s="119"/>
      <c r="F644" s="119"/>
      <c r="J644" s="25"/>
      <c r="O644" s="126"/>
    </row>
    <row r="645" spans="4:15" s="15" customFormat="1" ht="12" customHeight="1">
      <c r="D645" s="119"/>
      <c r="E645" s="119"/>
      <c r="F645" s="119"/>
      <c r="J645" s="25"/>
      <c r="O645" s="126"/>
    </row>
    <row r="646" spans="4:15" s="15" customFormat="1" ht="12" customHeight="1">
      <c r="D646" s="119"/>
      <c r="E646" s="119"/>
      <c r="F646" s="119"/>
      <c r="J646" s="25"/>
      <c r="O646" s="126"/>
    </row>
    <row r="647" spans="4:15" s="15" customFormat="1" ht="12" customHeight="1">
      <c r="D647" s="119"/>
      <c r="E647" s="119"/>
      <c r="F647" s="119"/>
      <c r="J647" s="25"/>
      <c r="O647" s="126"/>
    </row>
    <row r="648" spans="4:15" s="15" customFormat="1" ht="12" customHeight="1">
      <c r="D648" s="119"/>
      <c r="E648" s="119"/>
      <c r="F648" s="119"/>
      <c r="J648" s="25"/>
      <c r="O648" s="126"/>
    </row>
    <row r="649" spans="4:15" s="15" customFormat="1" ht="12" customHeight="1">
      <c r="D649" s="119"/>
      <c r="E649" s="119"/>
      <c r="F649" s="119"/>
      <c r="J649" s="25"/>
      <c r="O649" s="126"/>
    </row>
    <row r="650" spans="4:15" s="15" customFormat="1" ht="12" customHeight="1">
      <c r="D650" s="119"/>
      <c r="E650" s="119"/>
      <c r="F650" s="119"/>
      <c r="J650" s="25"/>
      <c r="O650" s="126"/>
    </row>
    <row r="651" spans="4:15" s="15" customFormat="1" ht="12" customHeight="1">
      <c r="D651" s="119"/>
      <c r="E651" s="119"/>
      <c r="F651" s="119"/>
      <c r="J651" s="25"/>
      <c r="O651" s="126"/>
    </row>
    <row r="652" spans="4:15" s="15" customFormat="1" ht="12" customHeight="1">
      <c r="D652" s="119"/>
      <c r="E652" s="119"/>
      <c r="F652" s="119"/>
      <c r="J652" s="25"/>
      <c r="O652" s="126"/>
    </row>
    <row r="653" spans="4:15" s="15" customFormat="1" ht="12" customHeight="1">
      <c r="D653" s="119"/>
      <c r="E653" s="119"/>
      <c r="F653" s="119"/>
      <c r="J653" s="25"/>
      <c r="O653" s="126"/>
    </row>
    <row r="654" spans="4:15" s="15" customFormat="1" ht="12" customHeight="1">
      <c r="D654" s="119"/>
      <c r="E654" s="119"/>
      <c r="F654" s="119"/>
      <c r="J654" s="25"/>
      <c r="O654" s="126"/>
    </row>
    <row r="655" spans="4:15" s="15" customFormat="1" ht="12" customHeight="1">
      <c r="D655" s="119"/>
      <c r="E655" s="119"/>
      <c r="F655" s="119"/>
      <c r="J655" s="25"/>
      <c r="O655" s="126"/>
    </row>
    <row r="656" spans="4:15" s="15" customFormat="1" ht="12" customHeight="1">
      <c r="D656" s="119"/>
      <c r="E656" s="119"/>
      <c r="F656" s="119"/>
      <c r="J656" s="25"/>
      <c r="O656" s="126"/>
    </row>
    <row r="657" spans="4:15" s="15" customFormat="1" ht="12" customHeight="1">
      <c r="D657" s="119"/>
      <c r="E657" s="119"/>
      <c r="F657" s="119"/>
      <c r="J657" s="25"/>
      <c r="O657" s="126"/>
    </row>
    <row r="658" spans="4:15" s="15" customFormat="1" ht="12" customHeight="1">
      <c r="D658" s="119"/>
      <c r="E658" s="119"/>
      <c r="F658" s="119"/>
      <c r="J658" s="25"/>
      <c r="O658" s="126"/>
    </row>
    <row r="659" spans="4:15" s="15" customFormat="1" ht="12" customHeight="1">
      <c r="D659" s="119"/>
      <c r="E659" s="119"/>
      <c r="F659" s="119"/>
      <c r="J659" s="25"/>
      <c r="O659" s="126"/>
    </row>
    <row r="660" spans="4:15" s="15" customFormat="1" ht="12" customHeight="1">
      <c r="D660" s="119"/>
      <c r="E660" s="119"/>
      <c r="F660" s="119"/>
      <c r="J660" s="25"/>
      <c r="O660" s="126"/>
    </row>
    <row r="661" spans="4:15" s="15" customFormat="1" ht="12" customHeight="1">
      <c r="D661" s="119"/>
      <c r="E661" s="119"/>
      <c r="F661" s="119"/>
      <c r="J661" s="25"/>
      <c r="O661" s="126"/>
    </row>
    <row r="662" spans="4:15" s="15" customFormat="1" ht="12" customHeight="1">
      <c r="D662" s="119"/>
      <c r="E662" s="119"/>
      <c r="F662" s="119"/>
      <c r="J662" s="25"/>
      <c r="O662" s="126"/>
    </row>
    <row r="663" spans="4:15" s="15" customFormat="1" ht="12" customHeight="1">
      <c r="D663" s="119"/>
      <c r="E663" s="119"/>
      <c r="F663" s="119"/>
      <c r="J663" s="25"/>
      <c r="O663" s="126"/>
    </row>
    <row r="664" spans="4:15" s="15" customFormat="1" ht="12" customHeight="1">
      <c r="D664" s="119"/>
      <c r="E664" s="119"/>
      <c r="F664" s="119"/>
      <c r="J664" s="25"/>
      <c r="O664" s="126"/>
    </row>
    <row r="665" spans="4:15" s="15" customFormat="1" ht="12" customHeight="1">
      <c r="D665" s="119"/>
      <c r="E665" s="119"/>
      <c r="F665" s="119"/>
      <c r="J665" s="25"/>
      <c r="O665" s="126"/>
    </row>
    <row r="666" spans="4:15" s="15" customFormat="1" ht="12" customHeight="1">
      <c r="D666" s="119"/>
      <c r="E666" s="119"/>
      <c r="F666" s="119"/>
      <c r="J666" s="25"/>
      <c r="O666" s="126"/>
    </row>
    <row r="667" spans="4:15" s="15" customFormat="1" ht="12" customHeight="1">
      <c r="D667" s="119"/>
      <c r="E667" s="119"/>
      <c r="F667" s="119"/>
      <c r="J667" s="25"/>
      <c r="O667" s="126"/>
    </row>
    <row r="668" spans="4:15" s="15" customFormat="1" ht="12" customHeight="1">
      <c r="D668" s="119"/>
      <c r="E668" s="119"/>
      <c r="F668" s="119"/>
      <c r="J668" s="25"/>
      <c r="O668" s="126"/>
    </row>
    <row r="669" spans="4:15" s="15" customFormat="1" ht="12" customHeight="1">
      <c r="D669" s="119"/>
      <c r="E669" s="119"/>
      <c r="F669" s="119"/>
      <c r="J669" s="25"/>
      <c r="O669" s="126"/>
    </row>
    <row r="670" spans="4:15" s="15" customFormat="1" ht="12" customHeight="1">
      <c r="D670" s="119"/>
      <c r="E670" s="119"/>
      <c r="F670" s="119"/>
      <c r="J670" s="25"/>
      <c r="O670" s="126"/>
    </row>
    <row r="671" spans="4:15" s="15" customFormat="1" ht="12" customHeight="1">
      <c r="D671" s="119"/>
      <c r="E671" s="119"/>
      <c r="F671" s="119"/>
      <c r="J671" s="25"/>
      <c r="O671" s="126"/>
    </row>
    <row r="672" spans="4:15" s="15" customFormat="1" ht="12" customHeight="1">
      <c r="D672" s="119"/>
      <c r="E672" s="119"/>
      <c r="F672" s="119"/>
      <c r="J672" s="25"/>
      <c r="O672" s="126"/>
    </row>
    <row r="673" spans="4:15" s="15" customFormat="1" ht="12" customHeight="1">
      <c r="D673" s="119"/>
      <c r="E673" s="119"/>
      <c r="F673" s="119"/>
      <c r="J673" s="25"/>
      <c r="O673" s="126"/>
    </row>
    <row r="674" spans="4:15" s="15" customFormat="1" ht="12" customHeight="1">
      <c r="D674" s="119"/>
      <c r="E674" s="119"/>
      <c r="F674" s="119"/>
      <c r="J674" s="25"/>
      <c r="O674" s="126"/>
    </row>
    <row r="675" spans="4:15" s="15" customFormat="1" ht="12" customHeight="1">
      <c r="D675" s="119"/>
      <c r="E675" s="119"/>
      <c r="F675" s="119"/>
      <c r="J675" s="25"/>
      <c r="O675" s="126"/>
    </row>
    <row r="676" spans="4:15" s="15" customFormat="1" ht="12" customHeight="1">
      <c r="D676" s="119"/>
      <c r="E676" s="119"/>
      <c r="F676" s="119"/>
      <c r="J676" s="25"/>
      <c r="O676" s="126"/>
    </row>
    <row r="677" spans="4:15" s="15" customFormat="1" ht="12" customHeight="1">
      <c r="D677" s="119"/>
      <c r="E677" s="119"/>
      <c r="F677" s="119"/>
      <c r="J677" s="25"/>
      <c r="O677" s="126"/>
    </row>
    <row r="678" spans="4:15" s="15" customFormat="1" ht="12" customHeight="1">
      <c r="D678" s="119"/>
      <c r="E678" s="119"/>
      <c r="F678" s="119"/>
      <c r="J678" s="25"/>
      <c r="O678" s="126"/>
    </row>
    <row r="679" spans="4:15" s="15" customFormat="1" ht="12" customHeight="1">
      <c r="D679" s="119"/>
      <c r="E679" s="119"/>
      <c r="F679" s="119"/>
      <c r="J679" s="25"/>
      <c r="O679" s="126"/>
    </row>
    <row r="680" spans="4:15" s="15" customFormat="1" ht="12" customHeight="1">
      <c r="D680" s="119"/>
      <c r="E680" s="119"/>
      <c r="F680" s="119"/>
      <c r="J680" s="25"/>
      <c r="O680" s="126"/>
    </row>
    <row r="681" spans="4:15" s="15" customFormat="1" ht="12" customHeight="1">
      <c r="D681" s="119"/>
      <c r="E681" s="119"/>
      <c r="F681" s="119"/>
      <c r="J681" s="25"/>
      <c r="O681" s="126"/>
    </row>
    <row r="682" spans="4:15" s="15" customFormat="1" ht="12" customHeight="1">
      <c r="D682" s="119"/>
      <c r="E682" s="119"/>
      <c r="F682" s="119"/>
      <c r="J682" s="25"/>
      <c r="O682" s="126"/>
    </row>
    <row r="683" spans="4:15" s="15" customFormat="1" ht="12" customHeight="1">
      <c r="D683" s="119"/>
      <c r="E683" s="119"/>
      <c r="F683" s="119"/>
      <c r="J683" s="25"/>
      <c r="O683" s="126"/>
    </row>
    <row r="684" spans="4:15" s="15" customFormat="1" ht="12" customHeight="1">
      <c r="D684" s="119"/>
      <c r="E684" s="119"/>
      <c r="F684" s="119"/>
      <c r="J684" s="25"/>
      <c r="O684" s="126"/>
    </row>
    <row r="685" spans="4:15" s="15" customFormat="1" ht="12" customHeight="1">
      <c r="D685" s="119"/>
      <c r="E685" s="119"/>
      <c r="F685" s="119"/>
      <c r="J685" s="25"/>
      <c r="O685" s="126"/>
    </row>
    <row r="686" spans="4:15" s="15" customFormat="1" ht="12" customHeight="1">
      <c r="D686" s="119"/>
      <c r="E686" s="119"/>
      <c r="F686" s="119"/>
      <c r="J686" s="25"/>
      <c r="O686" s="126"/>
    </row>
    <row r="687" spans="4:15" s="15" customFormat="1" ht="12" customHeight="1">
      <c r="D687" s="119"/>
      <c r="E687" s="119"/>
      <c r="F687" s="119"/>
      <c r="J687" s="25"/>
      <c r="O687" s="126"/>
    </row>
    <row r="688" spans="4:15" s="15" customFormat="1" ht="12" customHeight="1">
      <c r="D688" s="119"/>
      <c r="E688" s="119"/>
      <c r="F688" s="119"/>
      <c r="J688" s="25"/>
      <c r="O688" s="126"/>
    </row>
    <row r="689" spans="4:15" s="15" customFormat="1" ht="12" customHeight="1">
      <c r="D689" s="119"/>
      <c r="E689" s="119"/>
      <c r="F689" s="119"/>
      <c r="J689" s="25"/>
      <c r="O689" s="126"/>
    </row>
    <row r="690" spans="4:15" s="15" customFormat="1" ht="12" customHeight="1">
      <c r="D690" s="119"/>
      <c r="E690" s="119"/>
      <c r="F690" s="119"/>
      <c r="J690" s="25"/>
      <c r="O690" s="126"/>
    </row>
    <row r="691" spans="4:15" s="15" customFormat="1" ht="12" customHeight="1">
      <c r="D691" s="119"/>
      <c r="E691" s="119"/>
      <c r="F691" s="119"/>
      <c r="J691" s="25"/>
      <c r="O691" s="126"/>
    </row>
    <row r="692" spans="4:15" s="15" customFormat="1" ht="12" customHeight="1">
      <c r="D692" s="119"/>
      <c r="E692" s="119"/>
      <c r="F692" s="119"/>
      <c r="J692" s="25"/>
      <c r="O692" s="126"/>
    </row>
    <row r="693" spans="4:15" s="15" customFormat="1" ht="12" customHeight="1">
      <c r="D693" s="119"/>
      <c r="E693" s="119"/>
      <c r="F693" s="119"/>
      <c r="J693" s="25"/>
      <c r="O693" s="126"/>
    </row>
    <row r="694" spans="4:15" s="15" customFormat="1" ht="12" customHeight="1">
      <c r="D694" s="119"/>
      <c r="E694" s="119"/>
      <c r="F694" s="119"/>
      <c r="J694" s="25"/>
      <c r="O694" s="126"/>
    </row>
    <row r="695" spans="4:15" s="15" customFormat="1" ht="12" customHeight="1">
      <c r="D695" s="119"/>
      <c r="E695" s="119"/>
      <c r="F695" s="119"/>
      <c r="J695" s="25"/>
      <c r="O695" s="126"/>
    </row>
    <row r="696" spans="4:15" s="15" customFormat="1" ht="12" customHeight="1">
      <c r="D696" s="119"/>
      <c r="E696" s="119"/>
      <c r="F696" s="119"/>
      <c r="J696" s="25"/>
      <c r="O696" s="126"/>
    </row>
    <row r="697" spans="4:15" s="15" customFormat="1" ht="12" customHeight="1">
      <c r="D697" s="119"/>
      <c r="E697" s="119"/>
      <c r="F697" s="119"/>
      <c r="J697" s="25"/>
      <c r="O697" s="126"/>
    </row>
    <row r="698" spans="4:15" s="15" customFormat="1" ht="12" customHeight="1">
      <c r="D698" s="119"/>
      <c r="E698" s="119"/>
      <c r="F698" s="119"/>
      <c r="J698" s="25"/>
      <c r="O698" s="126"/>
    </row>
    <row r="699" spans="4:15" s="15" customFormat="1" ht="12" customHeight="1">
      <c r="D699" s="119"/>
      <c r="E699" s="119"/>
      <c r="F699" s="119"/>
      <c r="J699" s="25"/>
      <c r="O699" s="126"/>
    </row>
    <row r="700" spans="4:15" s="15" customFormat="1" ht="12" customHeight="1">
      <c r="D700" s="119"/>
      <c r="E700" s="119"/>
      <c r="F700" s="119"/>
      <c r="J700" s="25"/>
      <c r="O700" s="126"/>
    </row>
    <row r="701" spans="4:15" s="15" customFormat="1" ht="12" customHeight="1">
      <c r="D701" s="119"/>
      <c r="E701" s="119"/>
      <c r="F701" s="119"/>
      <c r="J701" s="25"/>
      <c r="O701" s="126"/>
    </row>
    <row r="702" spans="4:15" s="15" customFormat="1" ht="12" customHeight="1">
      <c r="D702" s="119"/>
      <c r="E702" s="119"/>
      <c r="F702" s="119"/>
      <c r="J702" s="25"/>
      <c r="O702" s="126"/>
    </row>
    <row r="703" spans="4:15" s="15" customFormat="1" ht="12" customHeight="1">
      <c r="D703" s="119"/>
      <c r="E703" s="119"/>
      <c r="F703" s="119"/>
      <c r="J703" s="25"/>
      <c r="O703" s="126"/>
    </row>
    <row r="704" spans="4:15" s="15" customFormat="1" ht="12" customHeight="1">
      <c r="D704" s="119"/>
      <c r="E704" s="119"/>
      <c r="F704" s="119"/>
      <c r="J704" s="25"/>
      <c r="O704" s="126"/>
    </row>
    <row r="705" spans="4:15" s="15" customFormat="1" ht="12" customHeight="1">
      <c r="D705" s="119"/>
      <c r="E705" s="119"/>
      <c r="F705" s="119"/>
      <c r="J705" s="25"/>
      <c r="O705" s="126"/>
    </row>
    <row r="706" spans="4:15" s="15" customFormat="1" ht="12" customHeight="1">
      <c r="D706" s="119"/>
      <c r="E706" s="119"/>
      <c r="F706" s="119"/>
      <c r="J706" s="25"/>
      <c r="O706" s="126"/>
    </row>
    <row r="707" spans="4:15" s="15" customFormat="1" ht="12" customHeight="1">
      <c r="D707" s="119"/>
      <c r="E707" s="119"/>
      <c r="F707" s="119"/>
      <c r="J707" s="25"/>
      <c r="O707" s="126"/>
    </row>
    <row r="708" spans="4:15" s="15" customFormat="1" ht="12" customHeight="1">
      <c r="D708" s="119"/>
      <c r="E708" s="119"/>
      <c r="F708" s="119"/>
      <c r="J708" s="25"/>
      <c r="O708" s="126"/>
    </row>
    <row r="709" spans="4:15" s="15" customFormat="1" ht="12" customHeight="1">
      <c r="D709" s="119"/>
      <c r="E709" s="119"/>
      <c r="F709" s="119"/>
      <c r="J709" s="25"/>
      <c r="O709" s="126"/>
    </row>
    <row r="710" spans="4:15" s="15" customFormat="1" ht="12" customHeight="1">
      <c r="D710" s="119"/>
      <c r="E710" s="119"/>
      <c r="F710" s="119"/>
      <c r="J710" s="25"/>
      <c r="O710" s="126"/>
    </row>
    <row r="711" spans="4:15" s="15" customFormat="1" ht="12" customHeight="1">
      <c r="D711" s="119"/>
      <c r="E711" s="119"/>
      <c r="F711" s="119"/>
      <c r="J711" s="25"/>
      <c r="O711" s="126"/>
    </row>
    <row r="712" spans="4:15" s="15" customFormat="1" ht="12" customHeight="1">
      <c r="D712" s="119"/>
      <c r="E712" s="119"/>
      <c r="F712" s="119"/>
      <c r="J712" s="25"/>
      <c r="O712" s="126"/>
    </row>
    <row r="713" spans="4:15" s="15" customFormat="1" ht="12" customHeight="1">
      <c r="D713" s="119"/>
      <c r="E713" s="119"/>
      <c r="F713" s="119"/>
      <c r="J713" s="25"/>
      <c r="O713" s="126"/>
    </row>
    <row r="714" spans="4:15" s="15" customFormat="1" ht="12" customHeight="1">
      <c r="D714" s="119"/>
      <c r="E714" s="119"/>
      <c r="F714" s="119"/>
      <c r="J714" s="25"/>
      <c r="O714" s="126"/>
    </row>
    <row r="715" spans="4:15" s="15" customFormat="1" ht="12" customHeight="1">
      <c r="D715" s="119"/>
      <c r="E715" s="119"/>
      <c r="F715" s="119"/>
      <c r="J715" s="25"/>
      <c r="O715" s="126"/>
    </row>
    <row r="716" spans="4:15" s="15" customFormat="1" ht="12" customHeight="1">
      <c r="D716" s="119"/>
      <c r="E716" s="119"/>
      <c r="F716" s="119"/>
      <c r="J716" s="25"/>
      <c r="O716" s="126"/>
    </row>
    <row r="717" spans="4:15" s="15" customFormat="1" ht="12" customHeight="1">
      <c r="D717" s="119"/>
      <c r="E717" s="119"/>
      <c r="F717" s="119"/>
      <c r="J717" s="25"/>
      <c r="O717" s="126"/>
    </row>
    <row r="718" spans="4:15" s="15" customFormat="1" ht="12" customHeight="1">
      <c r="D718" s="119"/>
      <c r="E718" s="119"/>
      <c r="F718" s="119"/>
      <c r="J718" s="25"/>
      <c r="O718" s="126"/>
    </row>
    <row r="719" spans="4:15" s="15" customFormat="1" ht="12" customHeight="1">
      <c r="D719" s="119"/>
      <c r="E719" s="119"/>
      <c r="F719" s="119"/>
      <c r="J719" s="25"/>
      <c r="O719" s="126"/>
    </row>
    <row r="720" spans="4:15" s="15" customFormat="1" ht="12" customHeight="1">
      <c r="D720" s="119"/>
      <c r="E720" s="119"/>
      <c r="F720" s="119"/>
      <c r="J720" s="25"/>
      <c r="O720" s="126"/>
    </row>
    <row r="721" spans="4:15" s="15" customFormat="1" ht="12" customHeight="1">
      <c r="D721" s="119"/>
      <c r="E721" s="119"/>
      <c r="F721" s="119"/>
      <c r="J721" s="25"/>
      <c r="O721" s="126"/>
    </row>
    <row r="722" spans="4:15" s="15" customFormat="1" ht="12" customHeight="1">
      <c r="D722" s="119"/>
      <c r="E722" s="119"/>
      <c r="F722" s="119"/>
      <c r="J722" s="25"/>
      <c r="O722" s="126"/>
    </row>
    <row r="723" spans="4:15" s="15" customFormat="1" ht="12" customHeight="1">
      <c r="D723" s="119"/>
      <c r="E723" s="119"/>
      <c r="F723" s="119"/>
      <c r="J723" s="25"/>
      <c r="O723" s="126"/>
    </row>
    <row r="724" spans="4:15" s="15" customFormat="1" ht="12" customHeight="1">
      <c r="D724" s="119"/>
      <c r="E724" s="119"/>
      <c r="F724" s="119"/>
      <c r="J724" s="25"/>
      <c r="O724" s="126"/>
    </row>
    <row r="725" spans="4:15" s="15" customFormat="1" ht="12" customHeight="1">
      <c r="D725" s="119"/>
      <c r="E725" s="119"/>
      <c r="F725" s="119"/>
      <c r="J725" s="25"/>
      <c r="O725" s="126"/>
    </row>
    <row r="726" spans="4:15" s="15" customFormat="1" ht="12" customHeight="1">
      <c r="D726" s="119"/>
      <c r="E726" s="119"/>
      <c r="F726" s="119"/>
      <c r="J726" s="25"/>
      <c r="O726" s="126"/>
    </row>
    <row r="727" spans="4:15" s="15" customFormat="1" ht="12" customHeight="1">
      <c r="D727" s="119"/>
      <c r="E727" s="119"/>
      <c r="F727" s="119"/>
      <c r="J727" s="25"/>
      <c r="O727" s="126"/>
    </row>
    <row r="728" spans="4:15" s="15" customFormat="1" ht="12" customHeight="1">
      <c r="D728" s="119"/>
      <c r="E728" s="119"/>
      <c r="F728" s="119"/>
      <c r="J728" s="25"/>
      <c r="O728" s="126"/>
    </row>
    <row r="729" spans="4:15" s="15" customFormat="1" ht="12" customHeight="1">
      <c r="D729" s="119"/>
      <c r="E729" s="119"/>
      <c r="F729" s="119"/>
      <c r="J729" s="25"/>
      <c r="O729" s="126"/>
    </row>
    <row r="730" spans="4:15" s="15" customFormat="1" ht="12" customHeight="1">
      <c r="D730" s="119"/>
      <c r="E730" s="119"/>
      <c r="F730" s="119"/>
      <c r="J730" s="25"/>
      <c r="O730" s="126"/>
    </row>
    <row r="731" spans="4:15" s="15" customFormat="1" ht="12" customHeight="1">
      <c r="D731" s="119"/>
      <c r="E731" s="119"/>
      <c r="F731" s="119"/>
      <c r="J731" s="25"/>
      <c r="O731" s="126"/>
    </row>
    <row r="732" spans="4:15" s="15" customFormat="1" ht="12" customHeight="1">
      <c r="D732" s="119"/>
      <c r="E732" s="119"/>
      <c r="F732" s="119"/>
      <c r="J732" s="25"/>
      <c r="O732" s="126"/>
    </row>
    <row r="733" spans="4:15" s="15" customFormat="1" ht="12" customHeight="1">
      <c r="D733" s="119"/>
      <c r="E733" s="119"/>
      <c r="F733" s="119"/>
      <c r="J733" s="25"/>
      <c r="O733" s="126"/>
    </row>
    <row r="734" spans="4:15" s="15" customFormat="1" ht="12" customHeight="1">
      <c r="D734" s="119"/>
      <c r="E734" s="119"/>
      <c r="F734" s="119"/>
      <c r="J734" s="25"/>
      <c r="O734" s="126"/>
    </row>
    <row r="735" spans="4:15" s="15" customFormat="1" ht="12" customHeight="1">
      <c r="D735" s="119"/>
      <c r="E735" s="119"/>
      <c r="F735" s="119"/>
      <c r="J735" s="25"/>
      <c r="O735" s="126"/>
    </row>
    <row r="736" spans="4:15" s="15" customFormat="1" ht="12" customHeight="1">
      <c r="D736" s="119"/>
      <c r="E736" s="119"/>
      <c r="F736" s="119"/>
      <c r="J736" s="25"/>
      <c r="O736" s="126"/>
    </row>
    <row r="737" spans="4:15" s="15" customFormat="1" ht="12" customHeight="1">
      <c r="D737" s="119"/>
      <c r="E737" s="119"/>
      <c r="F737" s="119"/>
      <c r="J737" s="25"/>
      <c r="O737" s="126"/>
    </row>
    <row r="738" spans="4:15" s="15" customFormat="1" ht="12" customHeight="1">
      <c r="D738" s="119"/>
      <c r="E738" s="119"/>
      <c r="F738" s="119"/>
      <c r="J738" s="25"/>
      <c r="O738" s="126"/>
    </row>
    <row r="739" spans="4:15" s="15" customFormat="1" ht="12" customHeight="1">
      <c r="D739" s="119"/>
      <c r="E739" s="119"/>
      <c r="F739" s="119"/>
      <c r="J739" s="25"/>
      <c r="O739" s="126"/>
    </row>
    <row r="740" spans="4:15" s="15" customFormat="1" ht="12" customHeight="1">
      <c r="D740" s="119"/>
      <c r="E740" s="119"/>
      <c r="F740" s="119"/>
      <c r="J740" s="25"/>
      <c r="O740" s="126"/>
    </row>
    <row r="741" spans="4:15" s="15" customFormat="1" ht="12" customHeight="1">
      <c r="D741" s="119"/>
      <c r="E741" s="119"/>
      <c r="F741" s="119"/>
      <c r="J741" s="25"/>
      <c r="O741" s="126"/>
    </row>
    <row r="742" spans="4:15" s="15" customFormat="1" ht="12" customHeight="1">
      <c r="D742" s="119"/>
      <c r="E742" s="119"/>
      <c r="F742" s="119"/>
      <c r="J742" s="25"/>
      <c r="O742" s="126"/>
    </row>
    <row r="743" spans="4:15" s="15" customFormat="1" ht="12" customHeight="1">
      <c r="D743" s="119"/>
      <c r="E743" s="119"/>
      <c r="F743" s="119"/>
      <c r="J743" s="25"/>
      <c r="O743" s="126"/>
    </row>
    <row r="744" spans="4:15" s="15" customFormat="1" ht="12" customHeight="1">
      <c r="D744" s="119"/>
      <c r="E744" s="119"/>
      <c r="F744" s="119"/>
      <c r="J744" s="25"/>
      <c r="O744" s="126"/>
    </row>
    <row r="745" spans="4:15" s="15" customFormat="1" ht="12" customHeight="1">
      <c r="D745" s="119"/>
      <c r="E745" s="119"/>
      <c r="F745" s="119"/>
      <c r="J745" s="25"/>
      <c r="O745" s="126"/>
    </row>
    <row r="746" spans="4:15" s="15" customFormat="1" ht="12" customHeight="1">
      <c r="D746" s="119"/>
      <c r="E746" s="119"/>
      <c r="F746" s="119"/>
      <c r="J746" s="25"/>
      <c r="O746" s="126"/>
    </row>
    <row r="747" spans="4:15" s="15" customFormat="1" ht="12" customHeight="1">
      <c r="D747" s="119"/>
      <c r="E747" s="119"/>
      <c r="F747" s="119"/>
      <c r="J747" s="25"/>
      <c r="O747" s="126"/>
    </row>
    <row r="748" spans="4:15" s="15" customFormat="1" ht="12" customHeight="1">
      <c r="D748" s="119"/>
      <c r="E748" s="119"/>
      <c r="F748" s="119"/>
      <c r="J748" s="25"/>
      <c r="O748" s="126"/>
    </row>
    <row r="749" spans="4:15" s="15" customFormat="1" ht="12" customHeight="1">
      <c r="D749" s="119"/>
      <c r="E749" s="119"/>
      <c r="F749" s="119"/>
      <c r="J749" s="25"/>
      <c r="O749" s="126"/>
    </row>
    <row r="750" spans="4:15" s="15" customFormat="1" ht="12" customHeight="1">
      <c r="D750" s="119"/>
      <c r="E750" s="119"/>
      <c r="F750" s="119"/>
      <c r="J750" s="25"/>
      <c r="O750" s="126"/>
    </row>
    <row r="751" spans="4:15" s="15" customFormat="1" ht="12" customHeight="1">
      <c r="D751" s="119"/>
      <c r="E751" s="119"/>
      <c r="F751" s="119"/>
      <c r="J751" s="25"/>
      <c r="O751" s="126"/>
    </row>
    <row r="752" spans="4:15" s="15" customFormat="1" ht="12" customHeight="1">
      <c r="D752" s="119"/>
      <c r="E752" s="119"/>
      <c r="F752" s="119"/>
      <c r="J752" s="25"/>
      <c r="O752" s="126"/>
    </row>
    <row r="753" spans="4:15" s="15" customFormat="1" ht="12" customHeight="1">
      <c r="D753" s="119"/>
      <c r="E753" s="119"/>
      <c r="F753" s="119"/>
      <c r="J753" s="25"/>
      <c r="O753" s="126"/>
    </row>
    <row r="754" spans="4:15" s="15" customFormat="1" ht="12" customHeight="1">
      <c r="D754" s="119"/>
      <c r="E754" s="119"/>
      <c r="F754" s="119"/>
      <c r="J754" s="25"/>
      <c r="O754" s="126"/>
    </row>
    <row r="755" spans="4:15" s="15" customFormat="1" ht="12" customHeight="1">
      <c r="D755" s="119"/>
      <c r="E755" s="119"/>
      <c r="F755" s="119"/>
      <c r="J755" s="25"/>
      <c r="O755" s="126"/>
    </row>
    <row r="756" spans="4:15" s="15" customFormat="1" ht="12" customHeight="1">
      <c r="D756" s="119"/>
      <c r="E756" s="119"/>
      <c r="F756" s="119"/>
      <c r="J756" s="25"/>
      <c r="O756" s="126"/>
    </row>
    <row r="757" spans="4:15" s="15" customFormat="1" ht="12" customHeight="1">
      <c r="D757" s="119"/>
      <c r="E757" s="119"/>
      <c r="F757" s="119"/>
      <c r="J757" s="25"/>
      <c r="O757" s="126"/>
    </row>
    <row r="758" spans="4:15" s="15" customFormat="1" ht="12" customHeight="1">
      <c r="D758" s="119"/>
      <c r="E758" s="119"/>
      <c r="F758" s="119"/>
      <c r="J758" s="25"/>
      <c r="O758" s="126"/>
    </row>
    <row r="759" spans="4:15" s="15" customFormat="1" ht="12" customHeight="1">
      <c r="D759" s="119"/>
      <c r="E759" s="119"/>
      <c r="F759" s="119"/>
      <c r="J759" s="25"/>
      <c r="O759" s="126"/>
    </row>
    <row r="760" spans="4:15" s="15" customFormat="1" ht="12" customHeight="1">
      <c r="D760" s="119"/>
      <c r="E760" s="119"/>
      <c r="F760" s="119"/>
      <c r="J760" s="25"/>
      <c r="O760" s="126"/>
    </row>
    <row r="761" spans="4:15" s="15" customFormat="1" ht="12" customHeight="1">
      <c r="D761" s="119"/>
      <c r="E761" s="119"/>
      <c r="F761" s="119"/>
      <c r="J761" s="25"/>
      <c r="O761" s="126"/>
    </row>
    <row r="762" spans="4:15" s="15" customFormat="1" ht="12" customHeight="1">
      <c r="D762" s="119"/>
      <c r="E762" s="119"/>
      <c r="F762" s="119"/>
      <c r="J762" s="25"/>
      <c r="O762" s="126"/>
    </row>
    <row r="763" spans="4:15" s="15" customFormat="1" ht="12" customHeight="1">
      <c r="D763" s="119"/>
      <c r="E763" s="119"/>
      <c r="F763" s="119"/>
      <c r="J763" s="25"/>
      <c r="O763" s="126"/>
    </row>
    <row r="764" spans="4:15" s="15" customFormat="1" ht="12" customHeight="1">
      <c r="D764" s="119"/>
      <c r="E764" s="119"/>
      <c r="F764" s="119"/>
      <c r="J764" s="25"/>
      <c r="O764" s="126"/>
    </row>
    <row r="765" spans="4:15" s="15" customFormat="1" ht="12" customHeight="1">
      <c r="D765" s="119"/>
      <c r="E765" s="119"/>
      <c r="F765" s="119"/>
      <c r="J765" s="25"/>
      <c r="O765" s="126"/>
    </row>
    <row r="766" spans="4:15" s="15" customFormat="1" ht="12" customHeight="1">
      <c r="D766" s="119"/>
      <c r="E766" s="119"/>
      <c r="F766" s="119"/>
      <c r="J766" s="25"/>
      <c r="O766" s="126"/>
    </row>
    <row r="767" spans="4:15" s="15" customFormat="1" ht="12" customHeight="1">
      <c r="D767" s="119"/>
      <c r="E767" s="119"/>
      <c r="F767" s="119"/>
      <c r="J767" s="25"/>
      <c r="O767" s="126"/>
    </row>
    <row r="768" spans="4:15" s="15" customFormat="1" ht="12" customHeight="1">
      <c r="D768" s="119"/>
      <c r="E768" s="119"/>
      <c r="F768" s="119"/>
      <c r="J768" s="25"/>
      <c r="O768" s="126"/>
    </row>
    <row r="769" spans="4:15" s="15" customFormat="1" ht="12" customHeight="1">
      <c r="D769" s="119"/>
      <c r="E769" s="119"/>
      <c r="F769" s="119"/>
      <c r="J769" s="25"/>
      <c r="O769" s="126"/>
    </row>
    <row r="770" spans="4:15" s="15" customFormat="1" ht="12" customHeight="1">
      <c r="D770" s="119"/>
      <c r="E770" s="119"/>
      <c r="F770" s="119"/>
      <c r="J770" s="25"/>
      <c r="O770" s="126"/>
    </row>
    <row r="771" spans="4:15" s="15" customFormat="1" ht="12" customHeight="1">
      <c r="D771" s="119"/>
      <c r="E771" s="119"/>
      <c r="F771" s="119"/>
      <c r="J771" s="25"/>
      <c r="O771" s="126"/>
    </row>
    <row r="772" spans="4:15" s="15" customFormat="1" ht="12" customHeight="1">
      <c r="D772" s="119"/>
      <c r="E772" s="119"/>
      <c r="F772" s="119"/>
      <c r="J772" s="25"/>
      <c r="O772" s="126"/>
    </row>
    <row r="773" spans="4:15" s="15" customFormat="1" ht="12" customHeight="1">
      <c r="D773" s="119"/>
      <c r="E773" s="119"/>
      <c r="F773" s="119"/>
      <c r="J773" s="25"/>
      <c r="O773" s="126"/>
    </row>
    <row r="774" spans="4:15" s="15" customFormat="1" ht="12" customHeight="1">
      <c r="D774" s="119"/>
      <c r="E774" s="119"/>
      <c r="F774" s="119"/>
      <c r="J774" s="25"/>
      <c r="O774" s="126"/>
    </row>
    <row r="775" spans="4:15" s="15" customFormat="1" ht="12" customHeight="1">
      <c r="D775" s="119"/>
      <c r="E775" s="119"/>
      <c r="F775" s="119"/>
      <c r="J775" s="25"/>
      <c r="O775" s="126"/>
    </row>
    <row r="776" spans="4:15" s="15" customFormat="1" ht="12" customHeight="1">
      <c r="D776" s="119"/>
      <c r="E776" s="119"/>
      <c r="F776" s="119"/>
      <c r="J776" s="25"/>
      <c r="O776" s="126"/>
    </row>
    <row r="777" spans="4:15" s="15" customFormat="1" ht="12" customHeight="1">
      <c r="D777" s="119"/>
      <c r="E777" s="119"/>
      <c r="F777" s="119"/>
      <c r="J777" s="25"/>
      <c r="O777" s="126"/>
    </row>
    <row r="778" spans="4:15" s="15" customFormat="1" ht="12" customHeight="1">
      <c r="D778" s="119"/>
      <c r="E778" s="119"/>
      <c r="F778" s="119"/>
      <c r="J778" s="25"/>
      <c r="O778" s="126"/>
    </row>
    <row r="779" spans="4:15" s="15" customFormat="1" ht="12" customHeight="1">
      <c r="D779" s="119"/>
      <c r="E779" s="119"/>
      <c r="F779" s="119"/>
      <c r="J779" s="25"/>
      <c r="O779" s="126"/>
    </row>
    <row r="780" spans="4:15" s="15" customFormat="1" ht="12" customHeight="1">
      <c r="D780" s="119"/>
      <c r="E780" s="119"/>
      <c r="F780" s="119"/>
      <c r="J780" s="25"/>
      <c r="O780" s="126"/>
    </row>
    <row r="781" spans="4:15" s="15" customFormat="1" ht="12" customHeight="1">
      <c r="D781" s="119"/>
      <c r="E781" s="119"/>
      <c r="F781" s="119"/>
      <c r="J781" s="25"/>
      <c r="O781" s="126"/>
    </row>
    <row r="782" spans="4:15" s="15" customFormat="1" ht="12" customHeight="1">
      <c r="D782" s="119"/>
      <c r="E782" s="119"/>
      <c r="F782" s="119"/>
      <c r="J782" s="25"/>
      <c r="O782" s="126"/>
    </row>
    <row r="783" spans="4:15" s="15" customFormat="1" ht="12" customHeight="1">
      <c r="D783" s="119"/>
      <c r="E783" s="119"/>
      <c r="F783" s="119"/>
      <c r="J783" s="25"/>
      <c r="O783" s="126"/>
    </row>
    <row r="784" spans="4:15" s="15" customFormat="1" ht="12" customHeight="1">
      <c r="D784" s="119"/>
      <c r="E784" s="119"/>
      <c r="F784" s="119"/>
      <c r="J784" s="25"/>
      <c r="O784" s="126"/>
    </row>
    <row r="785" spans="4:15" s="15" customFormat="1" ht="12" customHeight="1">
      <c r="D785" s="119"/>
      <c r="E785" s="119"/>
      <c r="F785" s="119"/>
      <c r="J785" s="25"/>
      <c r="O785" s="126"/>
    </row>
    <row r="786" spans="4:15" s="15" customFormat="1" ht="12" customHeight="1">
      <c r="D786" s="119"/>
      <c r="E786" s="119"/>
      <c r="F786" s="119"/>
      <c r="J786" s="25"/>
      <c r="O786" s="126"/>
    </row>
    <row r="787" spans="4:15" s="15" customFormat="1" ht="12" customHeight="1">
      <c r="D787" s="119"/>
      <c r="E787" s="119"/>
      <c r="F787" s="119"/>
      <c r="J787" s="25"/>
      <c r="O787" s="126"/>
    </row>
    <row r="788" spans="4:15" s="15" customFormat="1" ht="12" customHeight="1">
      <c r="D788" s="119"/>
      <c r="E788" s="119"/>
      <c r="F788" s="119"/>
      <c r="J788" s="25"/>
      <c r="O788" s="126"/>
    </row>
    <row r="789" spans="4:15" s="15" customFormat="1" ht="12" customHeight="1">
      <c r="D789" s="119"/>
      <c r="E789" s="119"/>
      <c r="F789" s="119"/>
      <c r="J789" s="25"/>
      <c r="O789" s="126"/>
    </row>
    <row r="790" spans="4:15" s="15" customFormat="1" ht="12" customHeight="1">
      <c r="D790" s="119"/>
      <c r="E790" s="119"/>
      <c r="F790" s="119"/>
      <c r="J790" s="25"/>
      <c r="O790" s="126"/>
    </row>
    <row r="791" spans="4:15" s="15" customFormat="1" ht="12" customHeight="1">
      <c r="D791" s="119"/>
      <c r="E791" s="119"/>
      <c r="F791" s="119"/>
      <c r="J791" s="25"/>
      <c r="O791" s="126"/>
    </row>
    <row r="792" spans="4:15" s="15" customFormat="1" ht="12" customHeight="1">
      <c r="D792" s="119"/>
      <c r="E792" s="119"/>
      <c r="F792" s="119"/>
      <c r="J792" s="25"/>
      <c r="O792" s="126"/>
    </row>
    <row r="793" spans="4:15" s="15" customFormat="1" ht="12" customHeight="1">
      <c r="D793" s="119"/>
      <c r="E793" s="119"/>
      <c r="F793" s="119"/>
      <c r="J793" s="25"/>
      <c r="O793" s="126"/>
    </row>
    <row r="794" spans="4:15" s="15" customFormat="1" ht="12" customHeight="1">
      <c r="D794" s="119"/>
      <c r="E794" s="119"/>
      <c r="F794" s="119"/>
      <c r="J794" s="25"/>
      <c r="O794" s="126"/>
    </row>
    <row r="795" spans="4:15" s="15" customFormat="1" ht="12" customHeight="1">
      <c r="D795" s="119"/>
      <c r="E795" s="119"/>
      <c r="F795" s="119"/>
      <c r="J795" s="25"/>
      <c r="O795" s="126"/>
    </row>
    <row r="796" spans="4:15" s="15" customFormat="1" ht="12" customHeight="1">
      <c r="D796" s="119"/>
      <c r="E796" s="119"/>
      <c r="F796" s="119"/>
      <c r="J796" s="25"/>
      <c r="O796" s="126"/>
    </row>
    <row r="797" spans="4:15" s="15" customFormat="1" ht="12" customHeight="1">
      <c r="D797" s="119"/>
      <c r="E797" s="119"/>
      <c r="F797" s="119"/>
      <c r="J797" s="25"/>
      <c r="O797" s="126"/>
    </row>
    <row r="798" spans="4:15" s="15" customFormat="1" ht="12" customHeight="1">
      <c r="D798" s="119"/>
      <c r="E798" s="119"/>
      <c r="F798" s="119"/>
      <c r="J798" s="25"/>
      <c r="O798" s="126"/>
    </row>
    <row r="799" spans="4:15" s="15" customFormat="1" ht="12" customHeight="1">
      <c r="D799" s="119"/>
      <c r="E799" s="119"/>
      <c r="F799" s="119"/>
      <c r="J799" s="25"/>
      <c r="O799" s="126"/>
    </row>
    <row r="800" spans="4:15" s="15" customFormat="1" ht="12" customHeight="1">
      <c r="D800" s="119"/>
      <c r="E800" s="119"/>
      <c r="F800" s="119"/>
      <c r="J800" s="25"/>
      <c r="O800" s="126"/>
    </row>
    <row r="801" spans="4:15" s="15" customFormat="1" ht="12" customHeight="1">
      <c r="D801" s="119"/>
      <c r="E801" s="119"/>
      <c r="F801" s="119"/>
      <c r="J801" s="25"/>
      <c r="O801" s="126"/>
    </row>
    <row r="802" spans="4:15" s="15" customFormat="1" ht="12" customHeight="1">
      <c r="D802" s="119"/>
      <c r="E802" s="119"/>
      <c r="F802" s="119"/>
      <c r="J802" s="25"/>
      <c r="O802" s="126"/>
    </row>
    <row r="803" spans="4:15" s="15" customFormat="1" ht="12" customHeight="1">
      <c r="D803" s="119"/>
      <c r="E803" s="119"/>
      <c r="F803" s="119"/>
      <c r="J803" s="25"/>
      <c r="O803" s="126"/>
    </row>
    <row r="804" spans="4:15" s="15" customFormat="1" ht="12" customHeight="1">
      <c r="D804" s="119"/>
      <c r="E804" s="119"/>
      <c r="F804" s="119"/>
      <c r="J804" s="25"/>
      <c r="O804" s="126"/>
    </row>
    <row r="805" spans="4:15" s="15" customFormat="1" ht="12" customHeight="1">
      <c r="D805" s="119"/>
      <c r="E805" s="119"/>
      <c r="F805" s="119"/>
      <c r="J805" s="25"/>
      <c r="O805" s="126"/>
    </row>
    <row r="806" spans="4:15" s="15" customFormat="1" ht="12" customHeight="1">
      <c r="D806" s="119"/>
      <c r="E806" s="119"/>
      <c r="F806" s="119"/>
      <c r="J806" s="25"/>
      <c r="O806" s="126"/>
    </row>
    <row r="807" spans="4:15" s="15" customFormat="1" ht="12" customHeight="1">
      <c r="D807" s="119"/>
      <c r="E807" s="119"/>
      <c r="F807" s="119"/>
      <c r="J807" s="25"/>
      <c r="O807" s="126"/>
    </row>
    <row r="808" spans="4:15" s="15" customFormat="1" ht="12" customHeight="1">
      <c r="D808" s="119"/>
      <c r="E808" s="119"/>
      <c r="F808" s="119"/>
      <c r="J808" s="25"/>
      <c r="O808" s="126"/>
    </row>
    <row r="809" spans="4:15" s="15" customFormat="1" ht="12" customHeight="1">
      <c r="D809" s="119"/>
      <c r="E809" s="119"/>
      <c r="F809" s="119"/>
      <c r="J809" s="25"/>
      <c r="O809" s="126"/>
    </row>
    <row r="810" spans="4:15" s="15" customFormat="1" ht="12" customHeight="1">
      <c r="D810" s="119"/>
      <c r="E810" s="119"/>
      <c r="F810" s="119"/>
      <c r="J810" s="25"/>
      <c r="O810" s="126"/>
    </row>
    <row r="811" spans="4:15" s="15" customFormat="1" ht="12" customHeight="1">
      <c r="D811" s="119"/>
      <c r="E811" s="119"/>
      <c r="F811" s="119"/>
      <c r="J811" s="25"/>
      <c r="O811" s="126"/>
    </row>
    <row r="812" spans="4:15" s="15" customFormat="1" ht="12" customHeight="1">
      <c r="D812" s="119"/>
      <c r="E812" s="119"/>
      <c r="F812" s="119"/>
      <c r="J812" s="25"/>
      <c r="O812" s="126"/>
    </row>
    <row r="813" spans="4:15" s="15" customFormat="1" ht="12" customHeight="1">
      <c r="D813" s="119"/>
      <c r="E813" s="119"/>
      <c r="F813" s="119"/>
      <c r="J813" s="25"/>
      <c r="O813" s="126"/>
    </row>
    <row r="814" spans="4:15" s="15" customFormat="1" ht="12" customHeight="1">
      <c r="D814" s="119"/>
      <c r="E814" s="119"/>
      <c r="F814" s="119"/>
      <c r="J814" s="25"/>
      <c r="O814" s="126"/>
    </row>
    <row r="815" spans="4:15" s="15" customFormat="1" ht="12" customHeight="1">
      <c r="D815" s="119"/>
      <c r="E815" s="119"/>
      <c r="F815" s="119"/>
      <c r="J815" s="25"/>
      <c r="O815" s="126"/>
    </row>
    <row r="816" spans="4:15" s="15" customFormat="1" ht="12" customHeight="1">
      <c r="D816" s="119"/>
      <c r="E816" s="119"/>
      <c r="F816" s="119"/>
      <c r="J816" s="25"/>
      <c r="O816" s="126"/>
    </row>
    <row r="817" spans="4:15" s="15" customFormat="1" ht="12" customHeight="1">
      <c r="D817" s="119"/>
      <c r="E817" s="119"/>
      <c r="F817" s="119"/>
      <c r="J817" s="25"/>
      <c r="O817" s="126"/>
    </row>
    <row r="818" spans="4:15" s="15" customFormat="1" ht="12" customHeight="1">
      <c r="D818" s="119"/>
      <c r="E818" s="119"/>
      <c r="F818" s="119"/>
      <c r="J818" s="25"/>
      <c r="O818" s="126"/>
    </row>
    <row r="819" spans="4:15" s="15" customFormat="1" ht="12" customHeight="1">
      <c r="D819" s="119"/>
      <c r="E819" s="119"/>
      <c r="F819" s="119"/>
      <c r="J819" s="25"/>
      <c r="O819" s="126"/>
    </row>
    <row r="820" spans="4:15" s="15" customFormat="1" ht="12" customHeight="1">
      <c r="D820" s="119"/>
      <c r="E820" s="119"/>
      <c r="F820" s="119"/>
      <c r="J820" s="25"/>
      <c r="O820" s="126"/>
    </row>
    <row r="821" spans="4:15" s="15" customFormat="1" ht="12" customHeight="1">
      <c r="D821" s="119"/>
      <c r="E821" s="119"/>
      <c r="F821" s="119"/>
      <c r="J821" s="25"/>
      <c r="O821" s="126"/>
    </row>
    <row r="822" spans="4:15" s="15" customFormat="1" ht="12" customHeight="1">
      <c r="D822" s="119"/>
      <c r="E822" s="119"/>
      <c r="F822" s="119"/>
      <c r="J822" s="25"/>
      <c r="O822" s="126"/>
    </row>
    <row r="823" spans="4:15" s="15" customFormat="1" ht="12" customHeight="1">
      <c r="D823" s="119"/>
      <c r="E823" s="119"/>
      <c r="F823" s="119"/>
      <c r="J823" s="25"/>
      <c r="O823" s="126"/>
    </row>
    <row r="824" spans="4:15" s="15" customFormat="1" ht="12" customHeight="1">
      <c r="D824" s="119"/>
      <c r="E824" s="119"/>
      <c r="F824" s="119"/>
      <c r="J824" s="25"/>
      <c r="O824" s="126"/>
    </row>
    <row r="825" spans="4:15" s="15" customFormat="1" ht="12" customHeight="1">
      <c r="D825" s="119"/>
      <c r="E825" s="119"/>
      <c r="F825" s="119"/>
      <c r="J825" s="25"/>
      <c r="O825" s="126"/>
    </row>
    <row r="826" spans="4:15" s="15" customFormat="1" ht="12" customHeight="1">
      <c r="D826" s="119"/>
      <c r="E826" s="119"/>
      <c r="F826" s="119"/>
      <c r="J826" s="25"/>
      <c r="O826" s="126"/>
    </row>
    <row r="827" spans="4:15" s="15" customFormat="1" ht="12" customHeight="1">
      <c r="D827" s="119"/>
      <c r="E827" s="119"/>
      <c r="F827" s="119"/>
      <c r="J827" s="25"/>
      <c r="O827" s="126"/>
    </row>
    <row r="828" spans="4:15" s="15" customFormat="1" ht="12" customHeight="1">
      <c r="D828" s="119"/>
      <c r="E828" s="119"/>
      <c r="F828" s="119"/>
      <c r="J828" s="25"/>
      <c r="O828" s="126"/>
    </row>
    <row r="829" spans="4:15" s="15" customFormat="1" ht="12" customHeight="1">
      <c r="D829" s="119"/>
      <c r="E829" s="119"/>
      <c r="F829" s="119"/>
      <c r="J829" s="25"/>
      <c r="O829" s="126"/>
    </row>
    <row r="830" spans="4:15" s="15" customFormat="1" ht="12" customHeight="1">
      <c r="D830" s="119"/>
      <c r="E830" s="119"/>
      <c r="F830" s="119"/>
      <c r="J830" s="25"/>
      <c r="O830" s="126"/>
    </row>
    <row r="831" spans="4:15" s="15" customFormat="1" ht="12" customHeight="1">
      <c r="D831" s="119"/>
      <c r="E831" s="119"/>
      <c r="F831" s="119"/>
      <c r="J831" s="25"/>
      <c r="O831" s="126"/>
    </row>
    <row r="832" spans="4:15" s="15" customFormat="1" ht="12" customHeight="1">
      <c r="D832" s="119"/>
      <c r="E832" s="119"/>
      <c r="F832" s="119"/>
      <c r="J832" s="25"/>
      <c r="O832" s="126"/>
    </row>
    <row r="833" spans="4:15" s="15" customFormat="1" ht="12" customHeight="1">
      <c r="D833" s="119"/>
      <c r="E833" s="119"/>
      <c r="F833" s="119"/>
      <c r="J833" s="25"/>
      <c r="O833" s="126"/>
    </row>
    <row r="834" spans="4:15" s="15" customFormat="1" ht="12" customHeight="1">
      <c r="D834" s="119"/>
      <c r="E834" s="119"/>
      <c r="F834" s="119"/>
      <c r="J834" s="25"/>
      <c r="O834" s="126"/>
    </row>
    <row r="835" spans="4:15" s="15" customFormat="1" ht="12" customHeight="1">
      <c r="D835" s="119"/>
      <c r="E835" s="119"/>
      <c r="F835" s="119"/>
      <c r="J835" s="25"/>
      <c r="O835" s="126"/>
    </row>
    <row r="836" spans="4:15" s="15" customFormat="1" ht="12" customHeight="1">
      <c r="D836" s="119"/>
      <c r="E836" s="119"/>
      <c r="F836" s="119"/>
      <c r="J836" s="25"/>
      <c r="O836" s="126"/>
    </row>
    <row r="837" spans="4:15" s="15" customFormat="1" ht="12" customHeight="1">
      <c r="D837" s="119"/>
      <c r="E837" s="119"/>
      <c r="F837" s="119"/>
      <c r="J837" s="25"/>
      <c r="O837" s="126"/>
    </row>
    <row r="838" spans="4:15" s="15" customFormat="1" ht="12" customHeight="1">
      <c r="D838" s="119"/>
      <c r="E838" s="119"/>
      <c r="F838" s="119"/>
      <c r="J838" s="25"/>
      <c r="O838" s="126"/>
    </row>
    <row r="839" spans="4:15" s="15" customFormat="1" ht="12" customHeight="1">
      <c r="D839" s="119"/>
      <c r="E839" s="119"/>
      <c r="F839" s="119"/>
      <c r="J839" s="25"/>
      <c r="O839" s="126"/>
    </row>
    <row r="840" spans="4:15" s="15" customFormat="1" ht="12" customHeight="1">
      <c r="D840" s="119"/>
      <c r="E840" s="119"/>
      <c r="F840" s="119"/>
      <c r="J840" s="25"/>
      <c r="O840" s="126"/>
    </row>
    <row r="841" spans="4:15" s="15" customFormat="1" ht="12" customHeight="1">
      <c r="D841" s="119"/>
      <c r="E841" s="119"/>
      <c r="F841" s="119"/>
      <c r="J841" s="25"/>
      <c r="O841" s="126"/>
    </row>
    <row r="842" spans="4:15" s="15" customFormat="1" ht="12" customHeight="1">
      <c r="D842" s="119"/>
      <c r="E842" s="119"/>
      <c r="F842" s="119"/>
      <c r="J842" s="25"/>
      <c r="O842" s="126"/>
    </row>
    <row r="843" spans="4:15" s="15" customFormat="1" ht="12" customHeight="1">
      <c r="D843" s="119"/>
      <c r="E843" s="119"/>
      <c r="F843" s="119"/>
      <c r="J843" s="25"/>
      <c r="O843" s="126"/>
    </row>
    <row r="844" spans="4:15" s="15" customFormat="1" ht="12" customHeight="1">
      <c r="D844" s="119"/>
      <c r="E844" s="119"/>
      <c r="F844" s="119"/>
      <c r="J844" s="25"/>
      <c r="O844" s="126"/>
    </row>
    <row r="845" spans="4:15" s="15" customFormat="1" ht="12" customHeight="1">
      <c r="D845" s="119"/>
      <c r="E845" s="119"/>
      <c r="F845" s="119"/>
      <c r="J845" s="25"/>
      <c r="O845" s="126"/>
    </row>
    <row r="846" spans="4:15" s="15" customFormat="1" ht="12" customHeight="1">
      <c r="D846" s="119"/>
      <c r="E846" s="119"/>
      <c r="F846" s="119"/>
      <c r="J846" s="25"/>
      <c r="O846" s="126"/>
    </row>
    <row r="847" spans="4:15" s="15" customFormat="1" ht="12" customHeight="1">
      <c r="D847" s="119"/>
      <c r="E847" s="119"/>
      <c r="F847" s="119"/>
      <c r="J847" s="25"/>
      <c r="O847" s="126"/>
    </row>
    <row r="848" spans="4:15" s="15" customFormat="1" ht="12" customHeight="1">
      <c r="D848" s="119"/>
      <c r="E848" s="119"/>
      <c r="F848" s="119"/>
      <c r="J848" s="25"/>
      <c r="O848" s="126"/>
    </row>
    <row r="849" spans="4:15" s="15" customFormat="1" ht="12" customHeight="1">
      <c r="D849" s="119"/>
      <c r="E849" s="119"/>
      <c r="F849" s="119"/>
      <c r="J849" s="25"/>
      <c r="O849" s="126"/>
    </row>
    <row r="850" spans="4:15" s="15" customFormat="1" ht="12" customHeight="1">
      <c r="D850" s="119"/>
      <c r="E850" s="119"/>
      <c r="F850" s="119"/>
      <c r="J850" s="25"/>
      <c r="O850" s="126"/>
    </row>
    <row r="851" spans="4:15" s="15" customFormat="1" ht="12" customHeight="1">
      <c r="D851" s="119"/>
      <c r="E851" s="119"/>
      <c r="F851" s="119"/>
      <c r="J851" s="25"/>
      <c r="O851" s="126"/>
    </row>
    <row r="852" spans="4:15" s="15" customFormat="1" ht="12" customHeight="1">
      <c r="D852" s="119"/>
      <c r="E852" s="119"/>
      <c r="F852" s="119"/>
      <c r="J852" s="25"/>
      <c r="O852" s="126"/>
    </row>
    <row r="853" spans="4:15" s="15" customFormat="1" ht="12" customHeight="1">
      <c r="D853" s="119"/>
      <c r="E853" s="119"/>
      <c r="F853" s="119"/>
      <c r="J853" s="25"/>
      <c r="O853" s="126"/>
    </row>
    <row r="854" spans="4:15" s="15" customFormat="1" ht="12" customHeight="1">
      <c r="D854" s="119"/>
      <c r="E854" s="119"/>
      <c r="F854" s="119"/>
      <c r="J854" s="25"/>
      <c r="O854" s="126"/>
    </row>
    <row r="855" spans="4:15" s="15" customFormat="1" ht="12" customHeight="1">
      <c r="D855" s="119"/>
      <c r="E855" s="119"/>
      <c r="F855" s="119"/>
      <c r="J855" s="25"/>
      <c r="O855" s="126"/>
    </row>
    <row r="856" spans="4:15" s="15" customFormat="1" ht="12" customHeight="1">
      <c r="D856" s="119"/>
      <c r="E856" s="119"/>
      <c r="F856" s="119"/>
      <c r="J856" s="25"/>
      <c r="O856" s="126"/>
    </row>
    <row r="857" spans="4:15" s="15" customFormat="1" ht="12" customHeight="1">
      <c r="D857" s="119"/>
      <c r="E857" s="119"/>
      <c r="F857" s="119"/>
      <c r="J857" s="25"/>
      <c r="O857" s="126"/>
    </row>
    <row r="858" spans="4:15" s="15" customFormat="1" ht="12" customHeight="1">
      <c r="D858" s="119"/>
      <c r="E858" s="119"/>
      <c r="F858" s="119"/>
      <c r="J858" s="25"/>
      <c r="O858" s="126"/>
    </row>
    <row r="859" spans="4:15" s="15" customFormat="1" ht="12" customHeight="1">
      <c r="D859" s="119"/>
      <c r="E859" s="119"/>
      <c r="F859" s="119"/>
      <c r="J859" s="25"/>
      <c r="O859" s="126"/>
    </row>
    <row r="860" spans="4:15" s="15" customFormat="1" ht="12" customHeight="1">
      <c r="D860" s="119"/>
      <c r="E860" s="119"/>
      <c r="F860" s="119"/>
      <c r="J860" s="25"/>
      <c r="O860" s="126"/>
    </row>
    <row r="861" spans="4:15" s="15" customFormat="1" ht="12" customHeight="1">
      <c r="D861" s="119"/>
      <c r="E861" s="119"/>
      <c r="F861" s="119"/>
      <c r="J861" s="25"/>
      <c r="O861" s="126"/>
    </row>
    <row r="862" spans="4:15" s="15" customFormat="1" ht="12" customHeight="1">
      <c r="D862" s="119"/>
      <c r="E862" s="119"/>
      <c r="F862" s="119"/>
      <c r="J862" s="25"/>
      <c r="O862" s="126"/>
    </row>
    <row r="863" spans="4:15" s="15" customFormat="1" ht="12" customHeight="1">
      <c r="D863" s="119"/>
      <c r="E863" s="119"/>
      <c r="F863" s="119"/>
      <c r="J863" s="25"/>
      <c r="O863" s="126"/>
    </row>
    <row r="864" spans="4:15" s="15" customFormat="1" ht="12" customHeight="1">
      <c r="D864" s="119"/>
      <c r="E864" s="119"/>
      <c r="F864" s="119"/>
      <c r="J864" s="25"/>
      <c r="O864" s="126"/>
    </row>
    <row r="865" spans="4:15" s="15" customFormat="1" ht="12" customHeight="1">
      <c r="D865" s="119"/>
      <c r="E865" s="119"/>
      <c r="F865" s="119"/>
      <c r="J865" s="25"/>
      <c r="O865" s="126"/>
    </row>
    <row r="866" spans="4:15" s="15" customFormat="1" ht="12" customHeight="1">
      <c r="D866" s="119"/>
      <c r="E866" s="119"/>
      <c r="F866" s="119"/>
      <c r="J866" s="25"/>
      <c r="O866" s="126"/>
    </row>
    <row r="867" spans="4:15" s="15" customFormat="1" ht="12" customHeight="1">
      <c r="D867" s="119"/>
      <c r="E867" s="119"/>
      <c r="F867" s="119"/>
      <c r="J867" s="25"/>
      <c r="O867" s="126"/>
    </row>
    <row r="868" spans="4:15" s="15" customFormat="1" ht="12" customHeight="1">
      <c r="D868" s="119"/>
      <c r="E868" s="119"/>
      <c r="F868" s="119"/>
      <c r="J868" s="25"/>
      <c r="O868" s="126"/>
    </row>
    <row r="869" spans="4:15" s="15" customFormat="1" ht="12" customHeight="1">
      <c r="D869" s="119"/>
      <c r="E869" s="119"/>
      <c r="F869" s="119"/>
      <c r="J869" s="25"/>
      <c r="O869" s="126"/>
    </row>
    <row r="870" spans="4:15" s="15" customFormat="1" ht="12" customHeight="1">
      <c r="D870" s="119"/>
      <c r="E870" s="119"/>
      <c r="F870" s="119"/>
      <c r="J870" s="25"/>
      <c r="O870" s="126"/>
    </row>
    <row r="871" spans="4:15" s="15" customFormat="1" ht="12" customHeight="1">
      <c r="D871" s="119"/>
      <c r="E871" s="119"/>
      <c r="F871" s="119"/>
      <c r="J871" s="25"/>
      <c r="O871" s="126"/>
    </row>
    <row r="872" spans="4:15" s="15" customFormat="1" ht="12" customHeight="1">
      <c r="D872" s="119"/>
      <c r="E872" s="119"/>
      <c r="F872" s="119"/>
      <c r="J872" s="25"/>
      <c r="O872" s="126"/>
    </row>
    <row r="873" spans="4:15" s="15" customFormat="1" ht="12" customHeight="1">
      <c r="D873" s="119"/>
      <c r="E873" s="119"/>
      <c r="F873" s="119"/>
      <c r="J873" s="25"/>
      <c r="O873" s="126"/>
    </row>
    <row r="874" spans="4:15" s="15" customFormat="1" ht="12" customHeight="1">
      <c r="D874" s="119"/>
      <c r="E874" s="119"/>
      <c r="F874" s="119"/>
      <c r="J874" s="25"/>
      <c r="O874" s="126"/>
    </row>
    <row r="875" spans="4:15" s="15" customFormat="1" ht="12" customHeight="1">
      <c r="D875" s="119"/>
      <c r="E875" s="119"/>
      <c r="F875" s="119"/>
      <c r="J875" s="25"/>
      <c r="O875" s="126"/>
    </row>
    <row r="876" spans="4:15" s="15" customFormat="1" ht="12" customHeight="1">
      <c r="D876" s="119"/>
      <c r="E876" s="119"/>
      <c r="F876" s="119"/>
      <c r="J876" s="25"/>
      <c r="O876" s="126"/>
    </row>
    <row r="877" spans="4:15" s="15" customFormat="1" ht="12" customHeight="1">
      <c r="D877" s="119"/>
      <c r="E877" s="119"/>
      <c r="F877" s="119"/>
      <c r="J877" s="25"/>
      <c r="O877" s="126"/>
    </row>
    <row r="878" spans="4:15" s="15" customFormat="1" ht="12" customHeight="1">
      <c r="D878" s="119"/>
      <c r="E878" s="119"/>
      <c r="F878" s="119"/>
      <c r="J878" s="25"/>
      <c r="O878" s="126"/>
    </row>
    <row r="879" spans="4:15" s="15" customFormat="1" ht="12" customHeight="1">
      <c r="D879" s="119"/>
      <c r="E879" s="119"/>
      <c r="F879" s="119"/>
      <c r="J879" s="25"/>
      <c r="O879" s="126"/>
    </row>
    <row r="880" spans="4:15" s="15" customFormat="1" ht="12" customHeight="1">
      <c r="D880" s="119"/>
      <c r="E880" s="119"/>
      <c r="F880" s="119"/>
      <c r="J880" s="25"/>
      <c r="O880" s="126"/>
    </row>
    <row r="881" spans="4:15" s="15" customFormat="1" ht="12" customHeight="1">
      <c r="D881" s="119"/>
      <c r="E881" s="119"/>
      <c r="F881" s="119"/>
      <c r="J881" s="25"/>
      <c r="O881" s="126"/>
    </row>
    <row r="882" spans="4:15" s="15" customFormat="1" ht="12" customHeight="1">
      <c r="D882" s="119"/>
      <c r="E882" s="119"/>
      <c r="F882" s="119"/>
      <c r="J882" s="25"/>
      <c r="O882" s="126"/>
    </row>
    <row r="883" spans="4:15" s="15" customFormat="1" ht="12" customHeight="1">
      <c r="D883" s="119"/>
      <c r="E883" s="119"/>
      <c r="F883" s="119"/>
      <c r="J883" s="25"/>
      <c r="O883" s="126"/>
    </row>
    <row r="884" spans="4:15" s="15" customFormat="1" ht="12" customHeight="1">
      <c r="D884" s="119"/>
      <c r="E884" s="119"/>
      <c r="F884" s="119"/>
      <c r="J884" s="25"/>
      <c r="O884" s="126"/>
    </row>
    <row r="885" spans="4:15" s="15" customFormat="1" ht="12" customHeight="1">
      <c r="D885" s="119"/>
      <c r="E885" s="119"/>
      <c r="F885" s="119"/>
      <c r="J885" s="25"/>
      <c r="O885" s="126"/>
    </row>
    <row r="886" spans="4:15" s="15" customFormat="1" ht="12" customHeight="1">
      <c r="D886" s="119"/>
      <c r="E886" s="119"/>
      <c r="F886" s="119"/>
      <c r="J886" s="25"/>
      <c r="O886" s="126"/>
    </row>
    <row r="887" spans="4:15" s="15" customFormat="1" ht="12" customHeight="1">
      <c r="D887" s="119"/>
      <c r="E887" s="119"/>
      <c r="F887" s="119"/>
      <c r="J887" s="25"/>
      <c r="O887" s="126"/>
    </row>
    <row r="888" spans="4:15" s="15" customFormat="1" ht="12" customHeight="1">
      <c r="D888" s="119"/>
      <c r="E888" s="119"/>
      <c r="F888" s="119"/>
      <c r="J888" s="25"/>
      <c r="O888" s="126"/>
    </row>
    <row r="889" spans="4:15" s="15" customFormat="1" ht="12" customHeight="1">
      <c r="D889" s="119"/>
      <c r="E889" s="119"/>
      <c r="F889" s="119"/>
      <c r="J889" s="25"/>
      <c r="O889" s="126"/>
    </row>
    <row r="890" spans="4:15" s="15" customFormat="1" ht="12" customHeight="1">
      <c r="D890" s="119"/>
      <c r="E890" s="119"/>
      <c r="F890" s="119"/>
      <c r="J890" s="25"/>
      <c r="O890" s="126"/>
    </row>
    <row r="891" spans="4:15" s="15" customFormat="1" ht="12" customHeight="1">
      <c r="D891" s="119"/>
      <c r="E891" s="119"/>
      <c r="F891" s="119"/>
      <c r="J891" s="25"/>
      <c r="O891" s="126"/>
    </row>
    <row r="892" spans="4:15" s="15" customFormat="1" ht="12" customHeight="1">
      <c r="D892" s="119"/>
      <c r="E892" s="119"/>
      <c r="F892" s="119"/>
      <c r="J892" s="25"/>
      <c r="O892" s="126"/>
    </row>
    <row r="893" spans="4:15" s="15" customFormat="1" ht="12" customHeight="1">
      <c r="D893" s="119"/>
      <c r="E893" s="119"/>
      <c r="F893" s="119"/>
      <c r="J893" s="25"/>
      <c r="O893" s="126"/>
    </row>
    <row r="894" spans="4:15" s="15" customFormat="1" ht="12" customHeight="1">
      <c r="D894" s="119"/>
      <c r="E894" s="119"/>
      <c r="F894" s="119"/>
      <c r="J894" s="25"/>
      <c r="O894" s="126"/>
    </row>
    <row r="895" spans="4:15" s="15" customFormat="1" ht="12" customHeight="1">
      <c r="D895" s="119"/>
      <c r="E895" s="119"/>
      <c r="F895" s="119"/>
      <c r="J895" s="25"/>
      <c r="O895" s="126"/>
    </row>
    <row r="896" spans="4:15" s="15" customFormat="1" ht="12" customHeight="1">
      <c r="D896" s="119"/>
      <c r="E896" s="119"/>
      <c r="F896" s="119"/>
      <c r="J896" s="25"/>
      <c r="O896" s="126"/>
    </row>
    <row r="897" spans="4:15" s="15" customFormat="1" ht="12" customHeight="1">
      <c r="D897" s="119"/>
      <c r="E897" s="119"/>
      <c r="F897" s="119"/>
      <c r="J897" s="25"/>
      <c r="O897" s="126"/>
    </row>
    <row r="898" spans="4:15" s="15" customFormat="1" ht="12" customHeight="1">
      <c r="D898" s="119"/>
      <c r="E898" s="119"/>
      <c r="F898" s="119"/>
      <c r="J898" s="25"/>
      <c r="O898" s="126"/>
    </row>
    <row r="899" spans="4:15" s="15" customFormat="1" ht="12" customHeight="1">
      <c r="D899" s="119"/>
      <c r="E899" s="119"/>
      <c r="F899" s="119"/>
      <c r="J899" s="25"/>
      <c r="O899" s="126"/>
    </row>
    <row r="900" spans="4:15" s="15" customFormat="1" ht="12" customHeight="1">
      <c r="D900" s="119"/>
      <c r="E900" s="119"/>
      <c r="F900" s="119"/>
      <c r="J900" s="25"/>
      <c r="O900" s="126"/>
    </row>
    <row r="901" spans="4:15" s="15" customFormat="1" ht="12" customHeight="1">
      <c r="D901" s="119"/>
      <c r="E901" s="119"/>
      <c r="F901" s="119"/>
      <c r="J901" s="25"/>
      <c r="O901" s="126"/>
    </row>
    <row r="902" spans="4:15" s="15" customFormat="1" ht="12" customHeight="1">
      <c r="D902" s="119"/>
      <c r="E902" s="119"/>
      <c r="F902" s="119"/>
      <c r="J902" s="25"/>
      <c r="O902" s="126"/>
    </row>
    <row r="903" spans="4:15" s="15" customFormat="1" ht="12" customHeight="1">
      <c r="D903" s="119"/>
      <c r="E903" s="119"/>
      <c r="F903" s="119"/>
      <c r="J903" s="25"/>
      <c r="O903" s="126"/>
    </row>
    <row r="904" spans="4:15" s="15" customFormat="1" ht="12" customHeight="1">
      <c r="D904" s="119"/>
      <c r="E904" s="119"/>
      <c r="F904" s="119"/>
      <c r="J904" s="25"/>
      <c r="O904" s="126"/>
    </row>
    <row r="905" spans="4:15" s="15" customFormat="1" ht="12" customHeight="1">
      <c r="D905" s="119"/>
      <c r="E905" s="119"/>
      <c r="F905" s="119"/>
      <c r="J905" s="25"/>
      <c r="O905" s="126"/>
    </row>
    <row r="906" spans="4:15" s="15" customFormat="1" ht="12" customHeight="1">
      <c r="D906" s="119"/>
      <c r="E906" s="119"/>
      <c r="F906" s="119"/>
      <c r="J906" s="25"/>
      <c r="O906" s="126"/>
    </row>
    <row r="907" spans="4:15" s="15" customFormat="1" ht="12" customHeight="1">
      <c r="D907" s="119"/>
      <c r="E907" s="119"/>
      <c r="F907" s="119"/>
      <c r="J907" s="25"/>
      <c r="O907" s="126"/>
    </row>
    <row r="908" spans="4:15" s="15" customFormat="1" ht="12" customHeight="1">
      <c r="D908" s="119"/>
      <c r="E908" s="119"/>
      <c r="F908" s="119"/>
      <c r="J908" s="25"/>
      <c r="O908" s="126"/>
    </row>
    <row r="909" spans="4:15" s="15" customFormat="1" ht="12" customHeight="1">
      <c r="D909" s="119"/>
      <c r="E909" s="119"/>
      <c r="F909" s="119"/>
      <c r="J909" s="25"/>
      <c r="O909" s="126"/>
    </row>
    <row r="910" spans="4:15" s="15" customFormat="1" ht="12" customHeight="1">
      <c r="D910" s="119"/>
      <c r="E910" s="119"/>
      <c r="F910" s="119"/>
      <c r="J910" s="25"/>
      <c r="O910" s="126"/>
    </row>
    <row r="911" spans="4:15" s="15" customFormat="1" ht="12" customHeight="1">
      <c r="D911" s="119"/>
      <c r="E911" s="119"/>
      <c r="F911" s="119"/>
      <c r="J911" s="25"/>
      <c r="O911" s="126"/>
    </row>
    <row r="912" spans="4:15" s="15" customFormat="1" ht="12" customHeight="1">
      <c r="D912" s="119"/>
      <c r="E912" s="119"/>
      <c r="F912" s="119"/>
      <c r="J912" s="25"/>
      <c r="O912" s="126"/>
    </row>
    <row r="913" spans="4:15" s="15" customFormat="1" ht="12" customHeight="1">
      <c r="D913" s="119"/>
      <c r="E913" s="119"/>
      <c r="F913" s="119"/>
      <c r="J913" s="25"/>
      <c r="O913" s="126"/>
    </row>
    <row r="914" spans="4:15" s="15" customFormat="1" ht="12" customHeight="1">
      <c r="D914" s="119"/>
      <c r="E914" s="119"/>
      <c r="F914" s="119"/>
      <c r="J914" s="25"/>
      <c r="O914" s="126"/>
    </row>
    <row r="915" spans="4:15" s="15" customFormat="1" ht="12" customHeight="1">
      <c r="D915" s="119"/>
      <c r="E915" s="119"/>
      <c r="F915" s="119"/>
      <c r="J915" s="25"/>
      <c r="O915" s="126"/>
    </row>
    <row r="916" spans="4:15" s="15" customFormat="1" ht="12" customHeight="1">
      <c r="D916" s="119"/>
      <c r="E916" s="119"/>
      <c r="F916" s="119"/>
      <c r="J916" s="25"/>
      <c r="O916" s="126"/>
    </row>
    <row r="917" spans="4:15" s="15" customFormat="1" ht="12" customHeight="1">
      <c r="D917" s="119"/>
      <c r="E917" s="119"/>
      <c r="F917" s="119"/>
      <c r="J917" s="25"/>
      <c r="O917" s="126"/>
    </row>
    <row r="918" spans="4:15" s="15" customFormat="1" ht="12" customHeight="1">
      <c r="D918" s="119"/>
      <c r="E918" s="119"/>
      <c r="F918" s="119"/>
      <c r="J918" s="25"/>
      <c r="O918" s="126"/>
    </row>
    <row r="919" spans="4:15" s="15" customFormat="1" ht="12" customHeight="1">
      <c r="D919" s="119"/>
      <c r="E919" s="119"/>
      <c r="F919" s="119"/>
      <c r="J919" s="25"/>
      <c r="O919" s="126"/>
    </row>
    <row r="920" spans="4:15" s="15" customFormat="1" ht="12" customHeight="1">
      <c r="D920" s="119"/>
      <c r="E920" s="119"/>
      <c r="F920" s="119"/>
      <c r="J920" s="25"/>
      <c r="O920" s="126"/>
    </row>
    <row r="921" spans="4:15" s="15" customFormat="1" ht="12" customHeight="1">
      <c r="D921" s="119"/>
      <c r="E921" s="119"/>
      <c r="F921" s="119"/>
      <c r="J921" s="25"/>
      <c r="O921" s="126"/>
    </row>
    <row r="922" spans="4:15" s="15" customFormat="1" ht="12" customHeight="1">
      <c r="D922" s="119"/>
      <c r="E922" s="119"/>
      <c r="F922" s="119"/>
      <c r="J922" s="25"/>
      <c r="O922" s="126"/>
    </row>
    <row r="923" spans="4:15" s="15" customFormat="1" ht="12" customHeight="1">
      <c r="D923" s="119"/>
      <c r="E923" s="119"/>
      <c r="F923" s="119"/>
      <c r="J923" s="25"/>
      <c r="O923" s="126"/>
    </row>
    <row r="924" spans="4:15" s="15" customFormat="1" ht="12" customHeight="1">
      <c r="D924" s="119"/>
      <c r="E924" s="119"/>
      <c r="F924" s="119"/>
      <c r="J924" s="25"/>
      <c r="O924" s="126"/>
    </row>
    <row r="925" spans="4:15" s="15" customFormat="1" ht="12" customHeight="1">
      <c r="D925" s="119"/>
      <c r="E925" s="119"/>
      <c r="F925" s="119"/>
      <c r="J925" s="25"/>
      <c r="O925" s="126"/>
    </row>
    <row r="926" spans="4:15" s="15" customFormat="1" ht="12" customHeight="1">
      <c r="D926" s="119"/>
      <c r="E926" s="119"/>
      <c r="F926" s="119"/>
      <c r="J926" s="25"/>
      <c r="O926" s="126"/>
    </row>
    <row r="927" spans="4:15" s="15" customFormat="1" ht="12" customHeight="1">
      <c r="D927" s="119"/>
      <c r="E927" s="119"/>
      <c r="F927" s="119"/>
      <c r="J927" s="25"/>
      <c r="O927" s="126"/>
    </row>
    <row r="928" spans="4:15" s="15" customFormat="1" ht="12" customHeight="1">
      <c r="D928" s="119"/>
      <c r="E928" s="119"/>
      <c r="F928" s="119"/>
      <c r="J928" s="25"/>
      <c r="O928" s="126"/>
    </row>
    <row r="929" spans="4:15" s="15" customFormat="1" ht="12" customHeight="1">
      <c r="D929" s="119"/>
      <c r="E929" s="119"/>
      <c r="F929" s="119"/>
      <c r="J929" s="25"/>
      <c r="O929" s="126"/>
    </row>
    <row r="930" spans="4:15" s="15" customFormat="1" ht="12" customHeight="1">
      <c r="D930" s="119"/>
      <c r="E930" s="119"/>
      <c r="F930" s="119"/>
      <c r="J930" s="25"/>
      <c r="O930" s="126"/>
    </row>
    <row r="931" spans="4:15" s="15" customFormat="1" ht="12" customHeight="1">
      <c r="D931" s="119"/>
      <c r="E931" s="119"/>
      <c r="F931" s="119"/>
      <c r="J931" s="25"/>
      <c r="O931" s="126"/>
    </row>
    <row r="932" spans="4:15" s="15" customFormat="1" ht="12" customHeight="1">
      <c r="D932" s="119"/>
      <c r="E932" s="119"/>
      <c r="F932" s="119"/>
      <c r="J932" s="25"/>
      <c r="O932" s="126"/>
    </row>
    <row r="933" spans="4:15" s="15" customFormat="1" ht="12" customHeight="1">
      <c r="D933" s="119"/>
      <c r="E933" s="119"/>
      <c r="F933" s="119"/>
      <c r="J933" s="25"/>
      <c r="O933" s="126"/>
    </row>
    <row r="934" spans="4:15" s="15" customFormat="1" ht="12" customHeight="1">
      <c r="D934" s="119"/>
      <c r="E934" s="119"/>
      <c r="F934" s="119"/>
      <c r="J934" s="25"/>
      <c r="O934" s="126"/>
    </row>
    <row r="935" spans="4:15" s="15" customFormat="1" ht="12" customHeight="1">
      <c r="D935" s="119"/>
      <c r="E935" s="119"/>
      <c r="F935" s="119"/>
      <c r="J935" s="25"/>
      <c r="O935" s="126"/>
    </row>
    <row r="936" spans="4:15" s="15" customFormat="1" ht="12" customHeight="1">
      <c r="D936" s="119"/>
      <c r="E936" s="119"/>
      <c r="F936" s="119"/>
      <c r="J936" s="25"/>
      <c r="O936" s="126"/>
    </row>
    <row r="937" spans="4:15" s="15" customFormat="1" ht="12" customHeight="1">
      <c r="D937" s="119"/>
      <c r="E937" s="119"/>
      <c r="F937" s="119"/>
      <c r="J937" s="25"/>
      <c r="O937" s="126"/>
    </row>
    <row r="938" spans="4:15" s="15" customFormat="1" ht="12" customHeight="1">
      <c r="D938" s="119"/>
      <c r="E938" s="119"/>
      <c r="F938" s="119"/>
      <c r="J938" s="25"/>
      <c r="O938" s="126"/>
    </row>
    <row r="939" spans="4:15" s="15" customFormat="1" ht="12" customHeight="1">
      <c r="D939" s="119"/>
      <c r="E939" s="119"/>
      <c r="F939" s="119"/>
      <c r="J939" s="25"/>
      <c r="O939" s="126"/>
    </row>
    <row r="940" spans="4:15" s="15" customFormat="1" ht="12" customHeight="1">
      <c r="D940" s="119"/>
      <c r="E940" s="119"/>
      <c r="F940" s="119"/>
      <c r="J940" s="25"/>
      <c r="O940" s="126"/>
    </row>
    <row r="941" spans="4:15" s="15" customFormat="1" ht="12" customHeight="1">
      <c r="D941" s="119"/>
      <c r="E941" s="119"/>
      <c r="F941" s="119"/>
      <c r="J941" s="25"/>
      <c r="O941" s="126"/>
    </row>
    <row r="942" spans="4:15" s="15" customFormat="1" ht="12" customHeight="1">
      <c r="D942" s="119"/>
      <c r="E942" s="119"/>
      <c r="F942" s="119"/>
      <c r="J942" s="25"/>
      <c r="O942" s="126"/>
    </row>
    <row r="943" spans="4:15" s="15" customFormat="1" ht="12" customHeight="1">
      <c r="D943" s="119"/>
      <c r="E943" s="119"/>
      <c r="F943" s="119"/>
      <c r="J943" s="25"/>
      <c r="O943" s="126"/>
    </row>
    <row r="944" spans="4:15" s="15" customFormat="1" ht="12" customHeight="1">
      <c r="D944" s="119"/>
      <c r="E944" s="119"/>
      <c r="F944" s="119"/>
      <c r="J944" s="25"/>
      <c r="O944" s="126"/>
    </row>
    <row r="945" spans="4:15" s="15" customFormat="1" ht="12" customHeight="1">
      <c r="D945" s="119"/>
      <c r="E945" s="119"/>
      <c r="F945" s="119"/>
      <c r="J945" s="25"/>
      <c r="O945" s="126"/>
    </row>
    <row r="946" spans="4:15" s="15" customFormat="1" ht="12" customHeight="1">
      <c r="D946" s="119"/>
      <c r="E946" s="119"/>
      <c r="F946" s="119"/>
      <c r="J946" s="25"/>
      <c r="O946" s="126"/>
    </row>
    <row r="947" spans="4:15" s="15" customFormat="1" ht="12" customHeight="1">
      <c r="D947" s="119"/>
      <c r="E947" s="119"/>
      <c r="F947" s="119"/>
      <c r="J947" s="25"/>
      <c r="O947" s="126"/>
    </row>
    <row r="948" spans="4:15" s="15" customFormat="1" ht="12" customHeight="1">
      <c r="D948" s="119"/>
      <c r="E948" s="119"/>
      <c r="F948" s="119"/>
      <c r="J948" s="25"/>
      <c r="O948" s="126"/>
    </row>
    <row r="949" spans="4:15" s="15" customFormat="1" ht="12" customHeight="1">
      <c r="D949" s="119"/>
      <c r="E949" s="119"/>
      <c r="F949" s="119"/>
      <c r="J949" s="25"/>
      <c r="O949" s="126"/>
    </row>
    <row r="950" spans="4:15" s="15" customFormat="1" ht="12" customHeight="1">
      <c r="D950" s="119"/>
      <c r="E950" s="119"/>
      <c r="F950" s="119"/>
      <c r="J950" s="25"/>
      <c r="O950" s="126"/>
    </row>
    <row r="951" spans="4:15" s="15" customFormat="1" ht="12" customHeight="1">
      <c r="D951" s="119"/>
      <c r="E951" s="119"/>
      <c r="F951" s="119"/>
      <c r="J951" s="25"/>
      <c r="O951" s="126"/>
    </row>
    <row r="952" spans="4:15" s="15" customFormat="1" ht="12" customHeight="1">
      <c r="D952" s="119"/>
      <c r="E952" s="119"/>
      <c r="F952" s="119"/>
      <c r="J952" s="25"/>
      <c r="O952" s="126"/>
    </row>
    <row r="953" spans="4:15" s="15" customFormat="1" ht="12" customHeight="1">
      <c r="D953" s="119"/>
      <c r="E953" s="119"/>
      <c r="F953" s="119"/>
      <c r="J953" s="25"/>
      <c r="O953" s="126"/>
    </row>
    <row r="954" spans="4:15" s="15" customFormat="1" ht="12" customHeight="1">
      <c r="D954" s="119"/>
      <c r="E954" s="119"/>
      <c r="F954" s="119"/>
      <c r="J954" s="25"/>
      <c r="O954" s="126"/>
    </row>
    <row r="955" spans="4:15" s="15" customFormat="1" ht="12" customHeight="1">
      <c r="D955" s="119"/>
      <c r="E955" s="119"/>
      <c r="F955" s="119"/>
      <c r="J955" s="25"/>
      <c r="O955" s="126"/>
    </row>
    <row r="956" spans="4:15" s="15" customFormat="1" ht="12" customHeight="1">
      <c r="D956" s="119"/>
      <c r="E956" s="119"/>
      <c r="F956" s="119"/>
      <c r="J956" s="25"/>
      <c r="O956" s="126"/>
    </row>
    <row r="957" spans="4:15" s="15" customFormat="1" ht="12" customHeight="1">
      <c r="D957" s="119"/>
      <c r="E957" s="119"/>
      <c r="F957" s="119"/>
      <c r="J957" s="25"/>
      <c r="O957" s="126"/>
    </row>
    <row r="958" spans="4:15" s="15" customFormat="1" ht="12" customHeight="1">
      <c r="D958" s="119"/>
      <c r="E958" s="119"/>
      <c r="F958" s="119"/>
      <c r="J958" s="25"/>
      <c r="O958" s="126"/>
    </row>
    <row r="959" spans="4:15" s="15" customFormat="1" ht="12" customHeight="1">
      <c r="D959" s="119"/>
      <c r="E959" s="119"/>
      <c r="F959" s="119"/>
      <c r="J959" s="25"/>
      <c r="O959" s="126"/>
    </row>
    <row r="960" spans="4:15" s="15" customFormat="1" ht="12" customHeight="1">
      <c r="D960" s="119"/>
      <c r="E960" s="119"/>
      <c r="F960" s="119"/>
      <c r="J960" s="25"/>
      <c r="O960" s="126"/>
    </row>
    <row r="961" spans="4:15" s="15" customFormat="1" ht="12" customHeight="1">
      <c r="D961" s="119"/>
      <c r="E961" s="119"/>
      <c r="F961" s="119"/>
      <c r="J961" s="25"/>
      <c r="O961" s="126"/>
    </row>
    <row r="962" spans="4:15" s="15" customFormat="1" ht="12" customHeight="1">
      <c r="D962" s="119"/>
      <c r="E962" s="119"/>
      <c r="F962" s="119"/>
      <c r="J962" s="25"/>
      <c r="O962" s="126"/>
    </row>
    <row r="963" spans="4:15" s="15" customFormat="1" ht="12" customHeight="1">
      <c r="D963" s="119"/>
      <c r="E963" s="119"/>
      <c r="F963" s="119"/>
      <c r="J963" s="25"/>
      <c r="O963" s="126"/>
    </row>
    <row r="964" spans="4:15" s="15" customFormat="1" ht="12" customHeight="1">
      <c r="D964" s="119"/>
      <c r="E964" s="119"/>
      <c r="F964" s="119"/>
      <c r="J964" s="25"/>
      <c r="O964" s="126"/>
    </row>
    <row r="965" spans="4:15" s="15" customFormat="1" ht="12" customHeight="1">
      <c r="D965" s="119"/>
      <c r="E965" s="119"/>
      <c r="F965" s="119"/>
      <c r="J965" s="25"/>
      <c r="O965" s="126"/>
    </row>
    <row r="966" spans="4:15" s="15" customFormat="1" ht="12" customHeight="1">
      <c r="D966" s="119"/>
      <c r="E966" s="119"/>
      <c r="F966" s="119"/>
      <c r="J966" s="25"/>
      <c r="O966" s="126"/>
    </row>
    <row r="967" spans="4:15" s="15" customFormat="1" ht="12" customHeight="1">
      <c r="D967" s="119"/>
      <c r="E967" s="119"/>
      <c r="F967" s="119"/>
      <c r="J967" s="25"/>
      <c r="O967" s="126"/>
    </row>
    <row r="968" spans="4:15" s="15" customFormat="1" ht="12" customHeight="1">
      <c r="D968" s="119"/>
      <c r="E968" s="119"/>
      <c r="F968" s="119"/>
      <c r="J968" s="25"/>
      <c r="O968" s="126"/>
    </row>
    <row r="969" spans="4:15" s="15" customFormat="1" ht="12" customHeight="1">
      <c r="D969" s="119"/>
      <c r="E969" s="119"/>
      <c r="F969" s="119"/>
      <c r="J969" s="25"/>
      <c r="O969" s="126"/>
    </row>
    <row r="970" spans="4:15" s="15" customFormat="1" ht="12" customHeight="1">
      <c r="D970" s="119"/>
      <c r="E970" s="119"/>
      <c r="F970" s="119"/>
      <c r="J970" s="25"/>
      <c r="O970" s="126"/>
    </row>
    <row r="971" spans="4:15" s="15" customFormat="1" ht="12" customHeight="1">
      <c r="D971" s="119"/>
      <c r="E971" s="119"/>
      <c r="F971" s="119"/>
      <c r="J971" s="25"/>
      <c r="O971" s="126"/>
    </row>
    <row r="972" spans="4:15" s="15" customFormat="1" ht="12" customHeight="1">
      <c r="D972" s="119"/>
      <c r="E972" s="119"/>
      <c r="F972" s="119"/>
      <c r="J972" s="25"/>
      <c r="O972" s="126"/>
    </row>
    <row r="973" spans="4:15" s="15" customFormat="1" ht="12" customHeight="1">
      <c r="D973" s="119"/>
      <c r="E973" s="119"/>
      <c r="F973" s="119"/>
      <c r="J973" s="25"/>
      <c r="O973" s="126"/>
    </row>
    <row r="974" spans="4:15" s="15" customFormat="1" ht="12" customHeight="1">
      <c r="D974" s="119"/>
      <c r="E974" s="119"/>
      <c r="F974" s="119"/>
      <c r="J974" s="25"/>
      <c r="O974" s="126"/>
    </row>
    <row r="975" spans="4:15" s="15" customFormat="1" ht="12" customHeight="1">
      <c r="D975" s="119"/>
      <c r="E975" s="119"/>
      <c r="F975" s="119"/>
      <c r="J975" s="25"/>
      <c r="O975" s="126"/>
    </row>
    <row r="976" spans="4:15" s="15" customFormat="1" ht="12" customHeight="1">
      <c r="D976" s="119"/>
      <c r="E976" s="119"/>
      <c r="F976" s="119"/>
      <c r="J976" s="25"/>
      <c r="O976" s="126"/>
    </row>
    <row r="977" spans="4:15" s="15" customFormat="1" ht="12" customHeight="1">
      <c r="D977" s="119"/>
      <c r="E977" s="119"/>
      <c r="F977" s="119"/>
      <c r="J977" s="25"/>
      <c r="O977" s="126"/>
    </row>
    <row r="978" spans="4:15" s="15" customFormat="1" ht="12" customHeight="1">
      <c r="D978" s="119"/>
      <c r="E978" s="119"/>
      <c r="F978" s="119"/>
      <c r="J978" s="25"/>
      <c r="O978" s="126"/>
    </row>
    <row r="979" spans="4:15" s="15" customFormat="1" ht="12" customHeight="1">
      <c r="D979" s="119"/>
      <c r="E979" s="119"/>
      <c r="F979" s="119"/>
      <c r="J979" s="25"/>
      <c r="O979" s="126"/>
    </row>
    <row r="980" spans="4:15" s="15" customFormat="1" ht="12" customHeight="1">
      <c r="D980" s="119"/>
      <c r="E980" s="119"/>
      <c r="F980" s="119"/>
      <c r="J980" s="25"/>
      <c r="O980" s="126"/>
    </row>
    <row r="981" spans="4:15" s="15" customFormat="1" ht="12" customHeight="1">
      <c r="D981" s="119"/>
      <c r="E981" s="119"/>
      <c r="F981" s="119"/>
      <c r="J981" s="25"/>
      <c r="O981" s="126"/>
    </row>
    <row r="982" spans="4:15" s="15" customFormat="1" ht="12" customHeight="1">
      <c r="D982" s="119"/>
      <c r="E982" s="119"/>
      <c r="F982" s="119"/>
      <c r="J982" s="25"/>
      <c r="O982" s="126"/>
    </row>
    <row r="983" spans="4:15" s="15" customFormat="1" ht="12" customHeight="1">
      <c r="D983" s="119"/>
      <c r="E983" s="119"/>
      <c r="F983" s="119"/>
      <c r="J983" s="25"/>
      <c r="O983" s="126"/>
    </row>
    <row r="984" spans="4:15" s="15" customFormat="1" ht="12" customHeight="1">
      <c r="D984" s="119"/>
      <c r="E984" s="119"/>
      <c r="F984" s="119"/>
      <c r="J984" s="25"/>
      <c r="O984" s="126"/>
    </row>
    <row r="985" spans="4:15" s="15" customFormat="1" ht="12" customHeight="1">
      <c r="D985" s="119"/>
      <c r="E985" s="119"/>
      <c r="F985" s="119"/>
      <c r="J985" s="25"/>
      <c r="O985" s="126"/>
    </row>
    <row r="986" spans="4:15" s="15" customFormat="1" ht="12" customHeight="1">
      <c r="D986" s="119"/>
      <c r="E986" s="119"/>
      <c r="F986" s="119"/>
      <c r="J986" s="25"/>
      <c r="O986" s="126"/>
    </row>
    <row r="987" spans="4:15" s="15" customFormat="1" ht="12" customHeight="1">
      <c r="D987" s="119"/>
      <c r="E987" s="119"/>
      <c r="F987" s="119"/>
      <c r="J987" s="25"/>
      <c r="O987" s="126"/>
    </row>
    <row r="988" spans="4:15" s="15" customFormat="1" ht="12" customHeight="1">
      <c r="D988" s="119"/>
      <c r="E988" s="119"/>
      <c r="F988" s="119"/>
      <c r="J988" s="25"/>
      <c r="O988" s="126"/>
    </row>
    <row r="989" spans="4:15" s="15" customFormat="1" ht="12" customHeight="1">
      <c r="D989" s="119"/>
      <c r="E989" s="119"/>
      <c r="F989" s="119"/>
      <c r="J989" s="25"/>
      <c r="O989" s="126"/>
    </row>
    <row r="990" spans="4:15" s="15" customFormat="1" ht="12" customHeight="1">
      <c r="D990" s="119"/>
      <c r="E990" s="119"/>
      <c r="F990" s="119"/>
      <c r="J990" s="25"/>
      <c r="O990" s="126"/>
    </row>
    <row r="991" spans="4:15" s="15" customFormat="1" ht="12" customHeight="1">
      <c r="D991" s="119"/>
      <c r="E991" s="119"/>
      <c r="F991" s="119"/>
      <c r="J991" s="25"/>
      <c r="O991" s="126"/>
    </row>
    <row r="992" spans="4:15" s="15" customFormat="1" ht="12" customHeight="1">
      <c r="D992" s="119"/>
      <c r="E992" s="119"/>
      <c r="F992" s="119"/>
      <c r="J992" s="25"/>
      <c r="O992" s="126"/>
    </row>
    <row r="993" spans="4:15" s="15" customFormat="1" ht="12" customHeight="1">
      <c r="D993" s="119"/>
      <c r="E993" s="119"/>
      <c r="F993" s="119"/>
      <c r="J993" s="25"/>
      <c r="O993" s="126"/>
    </row>
    <row r="994" spans="4:15" s="15" customFormat="1" ht="12" customHeight="1">
      <c r="D994" s="119"/>
      <c r="E994" s="119"/>
      <c r="F994" s="119"/>
      <c r="J994" s="25"/>
      <c r="O994" s="126"/>
    </row>
    <row r="995" spans="4:15" s="15" customFormat="1" ht="12" customHeight="1">
      <c r="D995" s="119"/>
      <c r="E995" s="119"/>
      <c r="F995" s="119"/>
      <c r="J995" s="25"/>
      <c r="O995" s="126"/>
    </row>
    <row r="996" spans="4:15" s="15" customFormat="1" ht="12" customHeight="1">
      <c r="D996" s="119"/>
      <c r="E996" s="119"/>
      <c r="F996" s="119"/>
      <c r="J996" s="25"/>
      <c r="O996" s="126"/>
    </row>
    <row r="997" spans="4:15" s="15" customFormat="1" ht="12" customHeight="1">
      <c r="D997" s="119"/>
      <c r="E997" s="119"/>
      <c r="F997" s="119"/>
      <c r="J997" s="25"/>
      <c r="O997" s="126"/>
    </row>
    <row r="998" spans="4:15" s="15" customFormat="1" ht="12" customHeight="1">
      <c r="D998" s="119"/>
      <c r="E998" s="119"/>
      <c r="F998" s="119"/>
      <c r="J998" s="25"/>
      <c r="O998" s="126"/>
    </row>
    <row r="999" spans="4:15" s="15" customFormat="1" ht="12" customHeight="1">
      <c r="D999" s="119"/>
      <c r="E999" s="119"/>
      <c r="F999" s="119"/>
      <c r="J999" s="25"/>
      <c r="O999" s="126"/>
    </row>
    <row r="1000" spans="4:15" s="15" customFormat="1" ht="12" customHeight="1">
      <c r="D1000" s="119"/>
      <c r="E1000" s="119"/>
      <c r="F1000" s="119"/>
      <c r="J1000" s="25"/>
      <c r="O1000" s="126"/>
    </row>
    <row r="1001" spans="4:15" s="15" customFormat="1" ht="12" customHeight="1">
      <c r="D1001" s="119"/>
      <c r="E1001" s="119"/>
      <c r="F1001" s="119"/>
      <c r="J1001" s="25"/>
      <c r="O1001" s="126"/>
    </row>
    <row r="1002" spans="4:15" s="15" customFormat="1" ht="12" customHeight="1">
      <c r="D1002" s="119"/>
      <c r="E1002" s="119"/>
      <c r="F1002" s="119"/>
      <c r="J1002" s="25"/>
      <c r="O1002" s="126"/>
    </row>
    <row r="1003" spans="4:15" s="15" customFormat="1" ht="12" customHeight="1">
      <c r="D1003" s="119"/>
      <c r="E1003" s="119"/>
      <c r="F1003" s="119"/>
      <c r="J1003" s="25"/>
      <c r="O1003" s="126"/>
    </row>
    <row r="1004" spans="4:15" s="15" customFormat="1" ht="12" customHeight="1">
      <c r="D1004" s="119"/>
      <c r="E1004" s="119"/>
      <c r="F1004" s="119"/>
      <c r="J1004" s="25"/>
      <c r="O1004" s="126"/>
    </row>
    <row r="1005" spans="4:15" s="15" customFormat="1" ht="12" customHeight="1">
      <c r="D1005" s="119"/>
      <c r="E1005" s="119"/>
      <c r="F1005" s="119"/>
      <c r="J1005" s="25"/>
      <c r="O1005" s="126"/>
    </row>
    <row r="1006" spans="4:15" s="15" customFormat="1" ht="12" customHeight="1">
      <c r="D1006" s="119"/>
      <c r="E1006" s="119"/>
      <c r="F1006" s="119"/>
      <c r="J1006" s="25"/>
      <c r="O1006" s="126"/>
    </row>
    <row r="1007" spans="4:15" s="15" customFormat="1" ht="12" customHeight="1">
      <c r="D1007" s="119"/>
      <c r="E1007" s="119"/>
      <c r="F1007" s="119"/>
      <c r="J1007" s="25"/>
      <c r="O1007" s="126"/>
    </row>
    <row r="1008" spans="4:15" s="15" customFormat="1" ht="12" customHeight="1">
      <c r="D1008" s="119"/>
      <c r="E1008" s="119"/>
      <c r="F1008" s="119"/>
      <c r="J1008" s="25"/>
      <c r="O1008" s="126"/>
    </row>
    <row r="1009" spans="4:15" s="15" customFormat="1" ht="12" customHeight="1">
      <c r="D1009" s="119"/>
      <c r="E1009" s="119"/>
      <c r="F1009" s="119"/>
      <c r="J1009" s="25"/>
      <c r="O1009" s="126"/>
    </row>
    <row r="1010" spans="4:15" s="15" customFormat="1" ht="12" customHeight="1">
      <c r="D1010" s="119"/>
      <c r="E1010" s="119"/>
      <c r="F1010" s="119"/>
      <c r="J1010" s="25"/>
      <c r="O1010" s="126"/>
    </row>
    <row r="1011" spans="4:15" s="15" customFormat="1" ht="12" customHeight="1">
      <c r="D1011" s="119"/>
      <c r="E1011" s="119"/>
      <c r="F1011" s="119"/>
      <c r="J1011" s="25"/>
      <c r="O1011" s="126"/>
    </row>
    <row r="1012" spans="4:15" s="15" customFormat="1" ht="12" customHeight="1">
      <c r="D1012" s="119"/>
      <c r="E1012" s="119"/>
      <c r="F1012" s="119"/>
      <c r="J1012" s="25"/>
      <c r="O1012" s="126"/>
    </row>
    <row r="1013" spans="4:15" s="15" customFormat="1" ht="12" customHeight="1">
      <c r="D1013" s="119"/>
      <c r="E1013" s="119"/>
      <c r="F1013" s="119"/>
      <c r="J1013" s="25"/>
      <c r="O1013" s="126"/>
    </row>
    <row r="1014" spans="4:15" s="15" customFormat="1" ht="12" customHeight="1">
      <c r="D1014" s="119"/>
      <c r="E1014" s="119"/>
      <c r="F1014" s="119"/>
      <c r="J1014" s="25"/>
      <c r="O1014" s="126"/>
    </row>
    <row r="1015" spans="4:15" s="15" customFormat="1" ht="12" customHeight="1">
      <c r="D1015" s="119"/>
      <c r="E1015" s="119"/>
      <c r="F1015" s="119"/>
      <c r="J1015" s="25"/>
      <c r="O1015" s="126"/>
    </row>
    <row r="1016" spans="4:15" s="15" customFormat="1" ht="12" customHeight="1">
      <c r="D1016" s="119"/>
      <c r="E1016" s="119"/>
      <c r="F1016" s="119"/>
      <c r="J1016" s="25"/>
      <c r="O1016" s="126"/>
    </row>
    <row r="1017" spans="4:15" s="15" customFormat="1" ht="12" customHeight="1">
      <c r="D1017" s="119"/>
      <c r="E1017" s="119"/>
      <c r="F1017" s="119"/>
      <c r="J1017" s="25"/>
      <c r="O1017" s="126"/>
    </row>
    <row r="1018" spans="4:15" s="15" customFormat="1" ht="12" customHeight="1">
      <c r="D1018" s="119"/>
      <c r="E1018" s="119"/>
      <c r="F1018" s="119"/>
      <c r="J1018" s="25"/>
      <c r="O1018" s="126"/>
    </row>
    <row r="1019" spans="4:15" s="15" customFormat="1" ht="12" customHeight="1">
      <c r="D1019" s="119"/>
      <c r="E1019" s="119"/>
      <c r="F1019" s="119"/>
      <c r="J1019" s="25"/>
      <c r="O1019" s="126"/>
    </row>
    <row r="1020" spans="4:15" s="15" customFormat="1" ht="12" customHeight="1">
      <c r="D1020" s="119"/>
      <c r="E1020" s="119"/>
      <c r="F1020" s="119"/>
      <c r="J1020" s="25"/>
      <c r="O1020" s="126"/>
    </row>
    <row r="1021" spans="4:15" s="15" customFormat="1" ht="12" customHeight="1">
      <c r="D1021" s="119"/>
      <c r="E1021" s="119"/>
      <c r="F1021" s="119"/>
      <c r="J1021" s="25"/>
      <c r="O1021" s="126"/>
    </row>
    <row r="1022" spans="4:15" s="15" customFormat="1" ht="12" customHeight="1">
      <c r="D1022" s="119"/>
      <c r="E1022" s="119"/>
      <c r="F1022" s="119"/>
      <c r="J1022" s="25"/>
      <c r="O1022" s="126"/>
    </row>
    <row r="1023" spans="4:15" s="15" customFormat="1" ht="12" customHeight="1">
      <c r="D1023" s="119"/>
      <c r="E1023" s="119"/>
      <c r="F1023" s="119"/>
      <c r="J1023" s="25"/>
      <c r="O1023" s="126"/>
    </row>
    <row r="1024" spans="4:15" s="15" customFormat="1" ht="12" customHeight="1">
      <c r="D1024" s="119"/>
      <c r="E1024" s="119"/>
      <c r="F1024" s="119"/>
      <c r="J1024" s="25"/>
      <c r="O1024" s="126"/>
    </row>
    <row r="1025" spans="4:15" s="15" customFormat="1" ht="12" customHeight="1">
      <c r="D1025" s="119"/>
      <c r="E1025" s="119"/>
      <c r="F1025" s="119"/>
      <c r="J1025" s="25"/>
      <c r="O1025" s="126"/>
    </row>
    <row r="1026" spans="4:15" s="15" customFormat="1" ht="12" customHeight="1">
      <c r="D1026" s="119"/>
      <c r="E1026" s="119"/>
      <c r="F1026" s="119"/>
      <c r="J1026" s="25"/>
      <c r="O1026" s="126"/>
    </row>
    <row r="1027" spans="4:15" s="15" customFormat="1" ht="12" customHeight="1">
      <c r="D1027" s="119"/>
      <c r="E1027" s="119"/>
      <c r="F1027" s="119"/>
      <c r="J1027" s="25"/>
      <c r="O1027" s="126"/>
    </row>
    <row r="1028" spans="4:15" s="15" customFormat="1" ht="12" customHeight="1">
      <c r="D1028" s="119"/>
      <c r="E1028" s="119"/>
      <c r="F1028" s="119"/>
      <c r="J1028" s="25"/>
      <c r="O1028" s="126"/>
    </row>
    <row r="1029" spans="4:15" s="15" customFormat="1" ht="12" customHeight="1">
      <c r="D1029" s="119"/>
      <c r="E1029" s="119"/>
      <c r="F1029" s="119"/>
      <c r="J1029" s="25"/>
      <c r="O1029" s="126"/>
    </row>
    <row r="1030" spans="4:15" s="15" customFormat="1" ht="12" customHeight="1">
      <c r="D1030" s="119"/>
      <c r="E1030" s="119"/>
      <c r="F1030" s="119"/>
      <c r="J1030" s="25"/>
      <c r="O1030" s="126"/>
    </row>
    <row r="1031" spans="4:15" s="15" customFormat="1" ht="12" customHeight="1">
      <c r="D1031" s="119"/>
      <c r="E1031" s="119"/>
      <c r="F1031" s="119"/>
      <c r="J1031" s="25"/>
      <c r="O1031" s="126"/>
    </row>
    <row r="1032" spans="4:15" s="15" customFormat="1" ht="12" customHeight="1">
      <c r="D1032" s="119"/>
      <c r="E1032" s="119"/>
      <c r="F1032" s="119"/>
      <c r="J1032" s="25"/>
      <c r="O1032" s="126"/>
    </row>
    <row r="1033" spans="4:15" s="15" customFormat="1" ht="12" customHeight="1">
      <c r="D1033" s="119"/>
      <c r="E1033" s="119"/>
      <c r="F1033" s="119"/>
      <c r="J1033" s="25"/>
      <c r="O1033" s="126"/>
    </row>
    <row r="1034" spans="4:15" s="15" customFormat="1" ht="12" customHeight="1">
      <c r="D1034" s="119"/>
      <c r="E1034" s="119"/>
      <c r="F1034" s="119"/>
      <c r="J1034" s="25"/>
      <c r="O1034" s="126"/>
    </row>
    <row r="1035" spans="4:15" s="15" customFormat="1" ht="12" customHeight="1">
      <c r="D1035" s="119"/>
      <c r="E1035" s="119"/>
      <c r="F1035" s="119"/>
      <c r="J1035" s="25"/>
      <c r="O1035" s="126"/>
    </row>
    <row r="1036" spans="4:15" s="15" customFormat="1" ht="12" customHeight="1">
      <c r="D1036" s="119"/>
      <c r="E1036" s="119"/>
      <c r="F1036" s="119"/>
      <c r="J1036" s="25"/>
      <c r="O1036" s="126"/>
    </row>
    <row r="1037" spans="4:15" s="15" customFormat="1" ht="12" customHeight="1">
      <c r="D1037" s="119"/>
      <c r="E1037" s="119"/>
      <c r="F1037" s="119"/>
      <c r="J1037" s="25"/>
      <c r="O1037" s="126"/>
    </row>
    <row r="1038" spans="4:15" s="15" customFormat="1" ht="12" customHeight="1">
      <c r="D1038" s="119"/>
      <c r="E1038" s="119"/>
      <c r="F1038" s="119"/>
      <c r="J1038" s="25"/>
      <c r="O1038" s="126"/>
    </row>
    <row r="1039" spans="4:15" s="15" customFormat="1" ht="12" customHeight="1">
      <c r="D1039" s="119"/>
      <c r="E1039" s="119"/>
      <c r="F1039" s="119"/>
      <c r="J1039" s="25"/>
      <c r="O1039" s="126"/>
    </row>
    <row r="1040" spans="4:15" s="15" customFormat="1" ht="12" customHeight="1">
      <c r="D1040" s="119"/>
      <c r="E1040" s="119"/>
      <c r="F1040" s="119"/>
      <c r="J1040" s="25"/>
      <c r="O1040" s="126"/>
    </row>
    <row r="1041" spans="4:15" s="15" customFormat="1" ht="12" customHeight="1">
      <c r="D1041" s="119"/>
      <c r="E1041" s="119"/>
      <c r="F1041" s="119"/>
      <c r="J1041" s="25"/>
      <c r="O1041" s="126"/>
    </row>
    <row r="1042" spans="4:15" s="15" customFormat="1" ht="12" customHeight="1">
      <c r="D1042" s="119"/>
      <c r="E1042" s="119"/>
      <c r="F1042" s="119"/>
      <c r="J1042" s="25"/>
      <c r="O1042" s="126"/>
    </row>
    <row r="1043" spans="4:15" s="15" customFormat="1" ht="12" customHeight="1">
      <c r="D1043" s="119"/>
      <c r="E1043" s="119"/>
      <c r="F1043" s="119"/>
      <c r="J1043" s="25"/>
      <c r="O1043" s="126"/>
    </row>
    <row r="1044" spans="4:15" s="15" customFormat="1" ht="12" customHeight="1">
      <c r="D1044" s="119"/>
      <c r="E1044" s="119"/>
      <c r="F1044" s="119"/>
      <c r="J1044" s="25"/>
      <c r="O1044" s="126"/>
    </row>
    <row r="1045" spans="4:15" s="15" customFormat="1" ht="12" customHeight="1">
      <c r="D1045" s="119"/>
      <c r="E1045" s="119"/>
      <c r="F1045" s="119"/>
      <c r="J1045" s="25"/>
      <c r="O1045" s="126"/>
    </row>
    <row r="1046" spans="4:15" s="15" customFormat="1" ht="12" customHeight="1">
      <c r="D1046" s="119"/>
      <c r="E1046" s="119"/>
      <c r="F1046" s="119"/>
      <c r="J1046" s="25"/>
      <c r="O1046" s="126"/>
    </row>
    <row r="1047" spans="4:15" s="15" customFormat="1" ht="12" customHeight="1">
      <c r="D1047" s="119"/>
      <c r="E1047" s="119"/>
      <c r="F1047" s="119"/>
      <c r="J1047" s="25"/>
      <c r="O1047" s="126"/>
    </row>
    <row r="1048" spans="4:15" s="15" customFormat="1" ht="12" customHeight="1">
      <c r="D1048" s="119"/>
      <c r="E1048" s="119"/>
      <c r="F1048" s="119"/>
      <c r="J1048" s="25"/>
      <c r="O1048" s="126"/>
    </row>
    <row r="1049" spans="4:15" s="15" customFormat="1" ht="12" customHeight="1">
      <c r="D1049" s="119"/>
      <c r="E1049" s="119"/>
      <c r="F1049" s="119"/>
      <c r="J1049" s="25"/>
      <c r="O1049" s="126"/>
    </row>
    <row r="1050" spans="4:15" s="15" customFormat="1" ht="12" customHeight="1">
      <c r="D1050" s="119"/>
      <c r="E1050" s="119"/>
      <c r="F1050" s="119"/>
      <c r="J1050" s="25"/>
      <c r="O1050" s="126"/>
    </row>
    <row r="1051" spans="4:15" s="15" customFormat="1" ht="12" customHeight="1">
      <c r="D1051" s="119"/>
      <c r="E1051" s="119"/>
      <c r="F1051" s="119"/>
      <c r="J1051" s="25"/>
      <c r="O1051" s="126"/>
    </row>
    <row r="1052" spans="4:15" s="15" customFormat="1" ht="12" customHeight="1">
      <c r="D1052" s="119"/>
      <c r="E1052" s="119"/>
      <c r="F1052" s="119"/>
      <c r="J1052" s="25"/>
      <c r="O1052" s="126"/>
    </row>
    <row r="1053" spans="4:15" s="15" customFormat="1" ht="12" customHeight="1">
      <c r="D1053" s="119"/>
      <c r="E1053" s="119"/>
      <c r="F1053" s="119"/>
      <c r="J1053" s="25"/>
      <c r="O1053" s="126"/>
    </row>
    <row r="1054" spans="4:15" s="15" customFormat="1" ht="12" customHeight="1">
      <c r="D1054" s="119"/>
      <c r="E1054" s="119"/>
      <c r="F1054" s="119"/>
      <c r="J1054" s="25"/>
      <c r="O1054" s="126"/>
    </row>
    <row r="1055" spans="4:15" s="15" customFormat="1" ht="12" customHeight="1">
      <c r="D1055" s="119"/>
      <c r="E1055" s="119"/>
      <c r="F1055" s="119"/>
      <c r="J1055" s="25"/>
      <c r="O1055" s="126"/>
    </row>
    <row r="1056" spans="4:15" s="15" customFormat="1" ht="12" customHeight="1">
      <c r="D1056" s="119"/>
      <c r="E1056" s="119"/>
      <c r="F1056" s="119"/>
      <c r="J1056" s="25"/>
      <c r="O1056" s="126"/>
    </row>
    <row r="1057" spans="4:15" s="15" customFormat="1" ht="12" customHeight="1">
      <c r="D1057" s="119"/>
      <c r="E1057" s="119"/>
      <c r="F1057" s="119"/>
      <c r="J1057" s="25"/>
      <c r="O1057" s="126"/>
    </row>
    <row r="1058" spans="4:15" s="15" customFormat="1" ht="12" customHeight="1">
      <c r="D1058" s="119"/>
      <c r="E1058" s="119"/>
      <c r="F1058" s="119"/>
      <c r="J1058" s="25"/>
      <c r="O1058" s="126"/>
    </row>
    <row r="1059" spans="4:15" s="15" customFormat="1" ht="12" customHeight="1">
      <c r="D1059" s="119"/>
      <c r="E1059" s="119"/>
      <c r="F1059" s="119"/>
      <c r="J1059" s="25"/>
      <c r="O1059" s="126"/>
    </row>
    <row r="1060" spans="4:15" s="15" customFormat="1" ht="12" customHeight="1">
      <c r="D1060" s="119"/>
      <c r="E1060" s="119"/>
      <c r="F1060" s="119"/>
      <c r="J1060" s="25"/>
      <c r="O1060" s="126"/>
    </row>
    <row r="1061" spans="4:15" s="15" customFormat="1" ht="12" customHeight="1">
      <c r="D1061" s="119"/>
      <c r="E1061" s="119"/>
      <c r="F1061" s="119"/>
      <c r="J1061" s="25"/>
      <c r="O1061" s="126"/>
    </row>
    <row r="1062" spans="4:15" s="15" customFormat="1" ht="12" customHeight="1">
      <c r="D1062" s="119"/>
      <c r="E1062" s="119"/>
      <c r="F1062" s="119"/>
      <c r="J1062" s="25"/>
      <c r="O1062" s="126"/>
    </row>
    <row r="1063" spans="4:15" s="15" customFormat="1" ht="12" customHeight="1">
      <c r="D1063" s="119"/>
      <c r="E1063" s="119"/>
      <c r="F1063" s="119"/>
      <c r="J1063" s="25"/>
      <c r="O1063" s="126"/>
    </row>
    <row r="1064" spans="4:15" s="15" customFormat="1" ht="12" customHeight="1">
      <c r="D1064" s="119"/>
      <c r="E1064" s="119"/>
      <c r="F1064" s="119"/>
      <c r="J1064" s="25"/>
      <c r="O1064" s="126"/>
    </row>
    <row r="1065" spans="4:15" s="15" customFormat="1" ht="12" customHeight="1">
      <c r="D1065" s="119"/>
      <c r="E1065" s="119"/>
      <c r="F1065" s="119"/>
      <c r="J1065" s="25"/>
      <c r="O1065" s="126"/>
    </row>
    <row r="1066" spans="4:15" s="15" customFormat="1" ht="12" customHeight="1">
      <c r="D1066" s="119"/>
      <c r="E1066" s="119"/>
      <c r="F1066" s="119"/>
      <c r="J1066" s="25"/>
      <c r="O1066" s="126"/>
    </row>
    <row r="1067" spans="4:15" s="15" customFormat="1" ht="12" customHeight="1">
      <c r="D1067" s="119"/>
      <c r="E1067" s="119"/>
      <c r="F1067" s="119"/>
      <c r="J1067" s="25"/>
      <c r="O1067" s="126"/>
    </row>
    <row r="1068" spans="4:15" s="15" customFormat="1" ht="12" customHeight="1">
      <c r="D1068" s="119"/>
      <c r="E1068" s="119"/>
      <c r="F1068" s="119"/>
      <c r="J1068" s="25"/>
      <c r="O1068" s="126"/>
    </row>
    <row r="1069" spans="4:15" s="15" customFormat="1" ht="12" customHeight="1">
      <c r="D1069" s="119"/>
      <c r="E1069" s="119"/>
      <c r="F1069" s="119"/>
      <c r="J1069" s="25"/>
      <c r="O1069" s="126"/>
    </row>
    <row r="1070" spans="4:15" s="15" customFormat="1" ht="12" customHeight="1">
      <c r="D1070" s="119"/>
      <c r="E1070" s="119"/>
      <c r="F1070" s="119"/>
      <c r="J1070" s="25"/>
      <c r="O1070" s="126"/>
    </row>
    <row r="1071" spans="4:15" s="15" customFormat="1" ht="12" customHeight="1">
      <c r="D1071" s="119"/>
      <c r="E1071" s="119"/>
      <c r="F1071" s="119"/>
      <c r="J1071" s="25"/>
      <c r="O1071" s="126"/>
    </row>
    <row r="1072" spans="4:15" s="15" customFormat="1" ht="12" customHeight="1">
      <c r="D1072" s="119"/>
      <c r="E1072" s="119"/>
      <c r="F1072" s="119"/>
      <c r="J1072" s="25"/>
      <c r="O1072" s="126"/>
    </row>
    <row r="1073" spans="4:15" s="15" customFormat="1" ht="12" customHeight="1">
      <c r="D1073" s="119"/>
      <c r="E1073" s="119"/>
      <c r="F1073" s="119"/>
      <c r="J1073" s="25"/>
      <c r="O1073" s="126"/>
    </row>
    <row r="1074" spans="4:15" s="15" customFormat="1" ht="12" customHeight="1">
      <c r="D1074" s="119"/>
      <c r="E1074" s="119"/>
      <c r="F1074" s="119"/>
      <c r="J1074" s="25"/>
      <c r="O1074" s="126"/>
    </row>
    <row r="1075" spans="4:15" s="15" customFormat="1" ht="12" customHeight="1">
      <c r="D1075" s="119"/>
      <c r="E1075" s="119"/>
      <c r="F1075" s="119"/>
      <c r="J1075" s="25"/>
      <c r="O1075" s="126"/>
    </row>
    <row r="1076" spans="4:15" s="15" customFormat="1" ht="12" customHeight="1">
      <c r="D1076" s="119"/>
      <c r="E1076" s="119"/>
      <c r="F1076" s="119"/>
      <c r="J1076" s="25"/>
      <c r="O1076" s="126"/>
    </row>
    <row r="1077" spans="4:15" s="15" customFormat="1" ht="12" customHeight="1">
      <c r="D1077" s="119"/>
      <c r="E1077" s="119"/>
      <c r="F1077" s="119"/>
      <c r="J1077" s="25"/>
      <c r="O1077" s="126"/>
    </row>
    <row r="1078" spans="4:15" s="15" customFormat="1" ht="12" customHeight="1">
      <c r="D1078" s="119"/>
      <c r="E1078" s="119"/>
      <c r="F1078" s="119"/>
      <c r="J1078" s="25"/>
      <c r="O1078" s="126"/>
    </row>
    <row r="1079" spans="4:15" s="15" customFormat="1" ht="12" customHeight="1">
      <c r="D1079" s="119"/>
      <c r="E1079" s="119"/>
      <c r="F1079" s="119"/>
      <c r="J1079" s="25"/>
      <c r="O1079" s="126"/>
    </row>
    <row r="1080" spans="4:15" s="15" customFormat="1" ht="12" customHeight="1">
      <c r="D1080" s="119"/>
      <c r="E1080" s="119"/>
      <c r="F1080" s="119"/>
      <c r="J1080" s="25"/>
      <c r="O1080" s="126"/>
    </row>
    <row r="1081" spans="4:15" s="15" customFormat="1" ht="12" customHeight="1">
      <c r="D1081" s="119"/>
      <c r="E1081" s="119"/>
      <c r="F1081" s="119"/>
      <c r="J1081" s="25"/>
      <c r="O1081" s="126"/>
    </row>
    <row r="1082" spans="4:15" s="15" customFormat="1" ht="12" customHeight="1">
      <c r="D1082" s="119"/>
      <c r="E1082" s="119"/>
      <c r="F1082" s="119"/>
      <c r="J1082" s="25"/>
      <c r="O1082" s="126"/>
    </row>
    <row r="1083" spans="4:15" s="15" customFormat="1" ht="12" customHeight="1">
      <c r="D1083" s="119"/>
      <c r="E1083" s="119"/>
      <c r="F1083" s="119"/>
      <c r="J1083" s="25"/>
      <c r="O1083" s="126"/>
    </row>
    <row r="1084" spans="4:15" s="15" customFormat="1" ht="12" customHeight="1">
      <c r="D1084" s="119"/>
      <c r="E1084" s="119"/>
      <c r="F1084" s="119"/>
      <c r="J1084" s="25"/>
      <c r="O1084" s="126"/>
    </row>
    <row r="1085" spans="4:15" s="15" customFormat="1" ht="12" customHeight="1">
      <c r="D1085" s="119"/>
      <c r="E1085" s="119"/>
      <c r="F1085" s="119"/>
      <c r="J1085" s="25"/>
      <c r="O1085" s="126"/>
    </row>
    <row r="1086" spans="4:15" s="15" customFormat="1" ht="12" customHeight="1">
      <c r="D1086" s="119"/>
      <c r="E1086" s="119"/>
      <c r="F1086" s="119"/>
      <c r="J1086" s="25"/>
      <c r="O1086" s="126"/>
    </row>
    <row r="1087" spans="4:15" s="15" customFormat="1" ht="12" customHeight="1">
      <c r="D1087" s="119"/>
      <c r="E1087" s="119"/>
      <c r="F1087" s="119"/>
      <c r="J1087" s="25"/>
      <c r="O1087" s="126"/>
    </row>
    <row r="1088" spans="4:15" s="15" customFormat="1" ht="12" customHeight="1">
      <c r="D1088" s="119"/>
      <c r="E1088" s="119"/>
      <c r="F1088" s="119"/>
      <c r="J1088" s="25"/>
      <c r="O1088" s="126"/>
    </row>
    <row r="1089" spans="4:15" s="15" customFormat="1" ht="12" customHeight="1">
      <c r="D1089" s="119"/>
      <c r="E1089" s="119"/>
      <c r="F1089" s="119"/>
      <c r="J1089" s="25"/>
      <c r="O1089" s="126"/>
    </row>
    <row r="1090" spans="4:15" s="15" customFormat="1" ht="12" customHeight="1">
      <c r="D1090" s="119"/>
      <c r="E1090" s="119"/>
      <c r="F1090" s="119"/>
      <c r="J1090" s="25"/>
      <c r="O1090" s="126"/>
    </row>
    <row r="1091" spans="4:15" s="15" customFormat="1" ht="12" customHeight="1">
      <c r="D1091" s="119"/>
      <c r="E1091" s="119"/>
      <c r="F1091" s="119"/>
      <c r="J1091" s="25"/>
      <c r="O1091" s="126"/>
    </row>
    <row r="1092" spans="4:15" s="15" customFormat="1" ht="12" customHeight="1">
      <c r="D1092" s="119"/>
      <c r="E1092" s="119"/>
      <c r="F1092" s="119"/>
      <c r="J1092" s="25"/>
      <c r="O1092" s="126"/>
    </row>
    <row r="1093" spans="4:15" s="15" customFormat="1" ht="12" customHeight="1">
      <c r="D1093" s="119"/>
      <c r="E1093" s="119"/>
      <c r="F1093" s="119"/>
      <c r="J1093" s="25"/>
      <c r="O1093" s="126"/>
    </row>
    <row r="1094" spans="4:15" s="15" customFormat="1" ht="12" customHeight="1">
      <c r="D1094" s="119"/>
      <c r="E1094" s="119"/>
      <c r="F1094" s="119"/>
      <c r="J1094" s="25"/>
      <c r="O1094" s="126"/>
    </row>
    <row r="1095" spans="4:15" s="15" customFormat="1" ht="12" customHeight="1">
      <c r="D1095" s="119"/>
      <c r="E1095" s="119"/>
      <c r="F1095" s="119"/>
      <c r="J1095" s="25"/>
      <c r="O1095" s="126"/>
    </row>
    <row r="1096" spans="4:15" s="15" customFormat="1" ht="12" customHeight="1">
      <c r="D1096" s="119"/>
      <c r="E1096" s="119"/>
      <c r="F1096" s="119"/>
      <c r="J1096" s="25"/>
      <c r="O1096" s="126"/>
    </row>
    <row r="1097" spans="4:15" s="15" customFormat="1" ht="12" customHeight="1">
      <c r="D1097" s="119"/>
      <c r="E1097" s="119"/>
      <c r="F1097" s="119"/>
      <c r="J1097" s="25"/>
      <c r="O1097" s="126"/>
    </row>
    <row r="1098" spans="4:15" s="15" customFormat="1" ht="12" customHeight="1">
      <c r="D1098" s="119"/>
      <c r="E1098" s="119"/>
      <c r="F1098" s="119"/>
      <c r="J1098" s="25"/>
      <c r="O1098" s="126"/>
    </row>
    <row r="1099" spans="4:15" s="15" customFormat="1" ht="12" customHeight="1">
      <c r="D1099" s="119"/>
      <c r="E1099" s="119"/>
      <c r="F1099" s="119"/>
      <c r="J1099" s="25"/>
      <c r="O1099" s="126"/>
    </row>
    <row r="1100" spans="4:15" s="15" customFormat="1" ht="12" customHeight="1">
      <c r="D1100" s="119"/>
      <c r="E1100" s="119"/>
      <c r="F1100" s="119"/>
      <c r="J1100" s="25"/>
      <c r="O1100" s="126"/>
    </row>
    <row r="1101" spans="4:15" s="15" customFormat="1" ht="12" customHeight="1">
      <c r="D1101" s="119"/>
      <c r="E1101" s="119"/>
      <c r="F1101" s="119"/>
      <c r="J1101" s="25"/>
      <c r="O1101" s="126"/>
    </row>
    <row r="1102" spans="4:15" s="15" customFormat="1" ht="12" customHeight="1">
      <c r="D1102" s="119"/>
      <c r="E1102" s="119"/>
      <c r="F1102" s="119"/>
      <c r="J1102" s="25"/>
      <c r="O1102" s="126"/>
    </row>
    <row r="1103" spans="4:15" s="15" customFormat="1" ht="12" customHeight="1">
      <c r="D1103" s="119"/>
      <c r="E1103" s="119"/>
      <c r="F1103" s="119"/>
      <c r="J1103" s="25"/>
      <c r="O1103" s="126"/>
    </row>
    <row r="1104" spans="4:15" s="15" customFormat="1" ht="12" customHeight="1">
      <c r="D1104" s="119"/>
      <c r="E1104" s="119"/>
      <c r="F1104" s="119"/>
      <c r="J1104" s="25"/>
      <c r="O1104" s="126"/>
    </row>
    <row r="1105" spans="4:15" s="15" customFormat="1" ht="12" customHeight="1">
      <c r="D1105" s="119"/>
      <c r="E1105" s="119"/>
      <c r="F1105" s="119"/>
      <c r="J1105" s="25"/>
      <c r="O1105" s="126"/>
    </row>
    <row r="1106" spans="4:15" s="15" customFormat="1" ht="12" customHeight="1">
      <c r="D1106" s="119"/>
      <c r="E1106" s="119"/>
      <c r="F1106" s="119"/>
      <c r="J1106" s="25"/>
      <c r="O1106" s="126"/>
    </row>
    <row r="1107" spans="4:15" s="15" customFormat="1" ht="12" customHeight="1">
      <c r="D1107" s="119"/>
      <c r="E1107" s="119"/>
      <c r="F1107" s="119"/>
      <c r="J1107" s="25"/>
      <c r="O1107" s="126"/>
    </row>
    <row r="1108" spans="4:15" s="15" customFormat="1" ht="12" customHeight="1">
      <c r="D1108" s="119"/>
      <c r="E1108" s="119"/>
      <c r="F1108" s="119"/>
      <c r="J1108" s="25"/>
      <c r="O1108" s="126"/>
    </row>
    <row r="1109" spans="4:15" s="15" customFormat="1" ht="12" customHeight="1">
      <c r="D1109" s="119"/>
      <c r="E1109" s="119"/>
      <c r="F1109" s="119"/>
      <c r="J1109" s="25"/>
      <c r="O1109" s="126"/>
    </row>
    <row r="1110" spans="4:15" s="15" customFormat="1" ht="12" customHeight="1">
      <c r="D1110" s="119"/>
      <c r="E1110" s="119"/>
      <c r="F1110" s="119"/>
      <c r="J1110" s="25"/>
      <c r="O1110" s="126"/>
    </row>
    <row r="1111" spans="4:15" s="15" customFormat="1" ht="12" customHeight="1">
      <c r="D1111" s="119"/>
      <c r="E1111" s="119"/>
      <c r="F1111" s="119"/>
      <c r="J1111" s="25"/>
      <c r="O1111" s="126"/>
    </row>
    <row r="1112" spans="4:15" s="15" customFormat="1" ht="12" customHeight="1">
      <c r="D1112" s="119"/>
      <c r="E1112" s="119"/>
      <c r="F1112" s="119"/>
      <c r="J1112" s="25"/>
      <c r="O1112" s="126"/>
    </row>
    <row r="1113" spans="4:15" s="15" customFormat="1" ht="12" customHeight="1">
      <c r="D1113" s="119"/>
      <c r="E1113" s="119"/>
      <c r="F1113" s="119"/>
      <c r="J1113" s="25"/>
      <c r="O1113" s="126"/>
    </row>
    <row r="1114" spans="4:15" s="15" customFormat="1" ht="12" customHeight="1">
      <c r="D1114" s="119"/>
      <c r="E1114" s="119"/>
      <c r="F1114" s="119"/>
      <c r="J1114" s="25"/>
      <c r="O1114" s="126"/>
    </row>
    <row r="1115" spans="4:15" s="15" customFormat="1" ht="12" customHeight="1">
      <c r="D1115" s="119"/>
      <c r="E1115" s="119"/>
      <c r="F1115" s="119"/>
      <c r="J1115" s="25"/>
      <c r="O1115" s="126"/>
    </row>
    <row r="1116" spans="4:15" s="15" customFormat="1" ht="12" customHeight="1">
      <c r="D1116" s="119"/>
      <c r="E1116" s="119"/>
      <c r="F1116" s="119"/>
      <c r="J1116" s="25"/>
      <c r="O1116" s="126"/>
    </row>
    <row r="1117" spans="4:15" s="15" customFormat="1" ht="12" customHeight="1">
      <c r="D1117" s="119"/>
      <c r="E1117" s="119"/>
      <c r="F1117" s="119"/>
      <c r="J1117" s="25"/>
      <c r="O1117" s="126"/>
    </row>
    <row r="1118" spans="4:15" s="15" customFormat="1" ht="12" customHeight="1">
      <c r="D1118" s="119"/>
      <c r="E1118" s="119"/>
      <c r="F1118" s="119"/>
      <c r="J1118" s="25"/>
      <c r="O1118" s="126"/>
    </row>
    <row r="1119" spans="4:15" s="15" customFormat="1" ht="12" customHeight="1">
      <c r="D1119" s="119"/>
      <c r="E1119" s="119"/>
      <c r="F1119" s="119"/>
      <c r="J1119" s="25"/>
      <c r="O1119" s="126"/>
    </row>
    <row r="1120" spans="4:15" s="15" customFormat="1" ht="12" customHeight="1">
      <c r="D1120" s="119"/>
      <c r="E1120" s="119"/>
      <c r="F1120" s="119"/>
      <c r="J1120" s="25"/>
      <c r="O1120" s="126"/>
    </row>
    <row r="1121" spans="4:15" s="15" customFormat="1" ht="12" customHeight="1">
      <c r="D1121" s="119"/>
      <c r="E1121" s="119"/>
      <c r="F1121" s="119"/>
      <c r="J1121" s="25"/>
      <c r="O1121" s="126"/>
    </row>
    <row r="1122" spans="4:15" s="15" customFormat="1" ht="12" customHeight="1">
      <c r="D1122" s="119"/>
      <c r="E1122" s="119"/>
      <c r="F1122" s="119"/>
      <c r="J1122" s="25"/>
      <c r="O1122" s="126"/>
    </row>
    <row r="1123" spans="4:15" s="15" customFormat="1" ht="12" customHeight="1">
      <c r="D1123" s="119"/>
      <c r="E1123" s="119"/>
      <c r="F1123" s="119"/>
      <c r="J1123" s="25"/>
      <c r="O1123" s="126"/>
    </row>
    <row r="1124" spans="4:15" s="15" customFormat="1" ht="12" customHeight="1">
      <c r="D1124" s="119"/>
      <c r="E1124" s="119"/>
      <c r="F1124" s="119"/>
      <c r="J1124" s="25"/>
      <c r="O1124" s="126"/>
    </row>
    <row r="1125" spans="4:15" s="15" customFormat="1" ht="12" customHeight="1">
      <c r="D1125" s="119"/>
      <c r="E1125" s="119"/>
      <c r="F1125" s="119"/>
      <c r="J1125" s="25"/>
      <c r="O1125" s="126"/>
    </row>
    <row r="1126" spans="4:15" s="15" customFormat="1" ht="12" customHeight="1">
      <c r="D1126" s="119"/>
      <c r="E1126" s="119"/>
      <c r="F1126" s="119"/>
      <c r="J1126" s="25"/>
      <c r="O1126" s="126"/>
    </row>
    <row r="1127" spans="4:15" s="15" customFormat="1" ht="12" customHeight="1">
      <c r="D1127" s="119"/>
      <c r="E1127" s="119"/>
      <c r="F1127" s="119"/>
      <c r="J1127" s="25"/>
      <c r="O1127" s="126"/>
    </row>
    <row r="1128" spans="4:15" s="15" customFormat="1" ht="12" customHeight="1">
      <c r="D1128" s="119"/>
      <c r="E1128" s="119"/>
      <c r="F1128" s="119"/>
      <c r="J1128" s="25"/>
      <c r="O1128" s="126"/>
    </row>
    <row r="1129" spans="4:15" s="15" customFormat="1" ht="12" customHeight="1">
      <c r="D1129" s="119"/>
      <c r="E1129" s="119"/>
      <c r="F1129" s="119"/>
      <c r="J1129" s="25"/>
      <c r="O1129" s="126"/>
    </row>
    <row r="1130" spans="4:15" s="15" customFormat="1" ht="12" customHeight="1">
      <c r="D1130" s="119"/>
      <c r="E1130" s="119"/>
      <c r="F1130" s="119"/>
      <c r="J1130" s="25"/>
      <c r="O1130" s="126"/>
    </row>
    <row r="1131" spans="4:15" s="15" customFormat="1" ht="12" customHeight="1">
      <c r="D1131" s="119"/>
      <c r="E1131" s="119"/>
      <c r="F1131" s="119"/>
      <c r="J1131" s="25"/>
      <c r="O1131" s="126"/>
    </row>
    <row r="1132" spans="4:15" s="15" customFormat="1" ht="12" customHeight="1">
      <c r="D1132" s="119"/>
      <c r="E1132" s="119"/>
      <c r="F1132" s="119"/>
      <c r="J1132" s="25"/>
      <c r="O1132" s="126"/>
    </row>
    <row r="1133" spans="4:15" s="15" customFormat="1" ht="12" customHeight="1">
      <c r="D1133" s="119"/>
      <c r="E1133" s="119"/>
      <c r="F1133" s="119"/>
      <c r="J1133" s="25"/>
      <c r="O1133" s="126"/>
    </row>
    <row r="1134" spans="4:15" s="15" customFormat="1" ht="12" customHeight="1">
      <c r="D1134" s="119"/>
      <c r="E1134" s="119"/>
      <c r="F1134" s="119"/>
      <c r="J1134" s="25"/>
      <c r="O1134" s="126"/>
    </row>
    <row r="1135" spans="4:15" s="15" customFormat="1" ht="12" customHeight="1">
      <c r="D1135" s="119"/>
      <c r="E1135" s="119"/>
      <c r="F1135" s="119"/>
      <c r="J1135" s="25"/>
      <c r="O1135" s="126"/>
    </row>
    <row r="1136" spans="4:15" s="15" customFormat="1" ht="12" customHeight="1">
      <c r="D1136" s="119"/>
      <c r="E1136" s="119"/>
      <c r="F1136" s="119"/>
      <c r="J1136" s="25"/>
      <c r="O1136" s="126"/>
    </row>
    <row r="1137" spans="4:15" s="15" customFormat="1" ht="12" customHeight="1">
      <c r="D1137" s="119"/>
      <c r="E1137" s="119"/>
      <c r="F1137" s="119"/>
      <c r="J1137" s="25"/>
      <c r="O1137" s="126"/>
    </row>
    <row r="1138" spans="4:15" s="15" customFormat="1" ht="12" customHeight="1">
      <c r="D1138" s="119"/>
      <c r="E1138" s="119"/>
      <c r="F1138" s="119"/>
      <c r="J1138" s="25"/>
      <c r="O1138" s="126"/>
    </row>
    <row r="1139" spans="4:15" s="15" customFormat="1" ht="12" customHeight="1">
      <c r="D1139" s="119"/>
      <c r="E1139" s="119"/>
      <c r="F1139" s="119"/>
      <c r="J1139" s="25"/>
      <c r="O1139" s="126"/>
    </row>
    <row r="1140" spans="4:15" s="15" customFormat="1" ht="12" customHeight="1">
      <c r="D1140" s="119"/>
      <c r="E1140" s="119"/>
      <c r="F1140" s="119"/>
      <c r="J1140" s="25"/>
      <c r="O1140" s="126"/>
    </row>
    <row r="1141" spans="4:15" s="15" customFormat="1" ht="12" customHeight="1">
      <c r="D1141" s="119"/>
      <c r="E1141" s="119"/>
      <c r="F1141" s="119"/>
      <c r="J1141" s="25"/>
      <c r="O1141" s="126"/>
    </row>
    <row r="1142" spans="4:15" s="15" customFormat="1" ht="12" customHeight="1">
      <c r="D1142" s="119"/>
      <c r="E1142" s="119"/>
      <c r="F1142" s="119"/>
      <c r="J1142" s="25"/>
      <c r="O1142" s="126"/>
    </row>
    <row r="1143" spans="4:15" s="15" customFormat="1" ht="12" customHeight="1">
      <c r="D1143" s="119"/>
      <c r="E1143" s="119"/>
      <c r="F1143" s="119"/>
      <c r="J1143" s="25"/>
      <c r="O1143" s="126"/>
    </row>
    <row r="1144" spans="4:15" s="15" customFormat="1" ht="12" customHeight="1">
      <c r="D1144" s="119"/>
      <c r="E1144" s="119"/>
      <c r="F1144" s="119"/>
      <c r="J1144" s="25"/>
      <c r="O1144" s="126"/>
    </row>
    <row r="1145" spans="4:15" s="15" customFormat="1" ht="12" customHeight="1">
      <c r="D1145" s="119"/>
      <c r="E1145" s="119"/>
      <c r="F1145" s="119"/>
      <c r="J1145" s="25"/>
      <c r="O1145" s="126"/>
    </row>
    <row r="1146" spans="4:15" s="15" customFormat="1" ht="12" customHeight="1">
      <c r="D1146" s="119"/>
      <c r="E1146" s="119"/>
      <c r="F1146" s="119"/>
      <c r="J1146" s="25"/>
      <c r="O1146" s="126"/>
    </row>
    <row r="1147" spans="4:15" s="15" customFormat="1" ht="12" customHeight="1">
      <c r="D1147" s="119"/>
      <c r="E1147" s="119"/>
      <c r="F1147" s="119"/>
      <c r="J1147" s="25"/>
      <c r="O1147" s="126"/>
    </row>
    <row r="1148" spans="4:15" s="15" customFormat="1" ht="12" customHeight="1">
      <c r="D1148" s="119"/>
      <c r="E1148" s="119"/>
      <c r="F1148" s="119"/>
      <c r="J1148" s="25"/>
      <c r="O1148" s="126"/>
    </row>
    <row r="1149" spans="4:15" s="15" customFormat="1" ht="12" customHeight="1">
      <c r="D1149" s="119"/>
      <c r="E1149" s="119"/>
      <c r="F1149" s="119"/>
      <c r="J1149" s="25"/>
      <c r="O1149" s="126"/>
    </row>
    <row r="1150" spans="4:15" s="15" customFormat="1" ht="12" customHeight="1">
      <c r="D1150" s="119"/>
      <c r="E1150" s="119"/>
      <c r="F1150" s="119"/>
      <c r="J1150" s="25"/>
      <c r="O1150" s="126"/>
    </row>
    <row r="1151" spans="4:15" s="15" customFormat="1" ht="12" customHeight="1">
      <c r="D1151" s="119"/>
      <c r="E1151" s="119"/>
      <c r="F1151" s="119"/>
      <c r="J1151" s="25"/>
      <c r="O1151" s="126"/>
    </row>
    <row r="1152" spans="4:15" s="15" customFormat="1" ht="12" customHeight="1">
      <c r="D1152" s="119"/>
      <c r="E1152" s="119"/>
      <c r="F1152" s="119"/>
      <c r="J1152" s="25"/>
      <c r="O1152" s="126"/>
    </row>
    <row r="1153" spans="4:15" s="15" customFormat="1" ht="12" customHeight="1">
      <c r="D1153" s="119"/>
      <c r="E1153" s="119"/>
      <c r="F1153" s="119"/>
      <c r="J1153" s="25"/>
      <c r="O1153" s="126"/>
    </row>
    <row r="1154" spans="4:15" s="15" customFormat="1" ht="12" customHeight="1">
      <c r="D1154" s="119"/>
      <c r="E1154" s="119"/>
      <c r="F1154" s="119"/>
      <c r="J1154" s="25"/>
      <c r="O1154" s="126"/>
    </row>
    <row r="1155" spans="4:15" s="15" customFormat="1" ht="12" customHeight="1">
      <c r="D1155" s="119"/>
      <c r="E1155" s="119"/>
      <c r="F1155" s="119"/>
      <c r="J1155" s="25"/>
      <c r="O1155" s="126"/>
    </row>
    <row r="1156" spans="4:15" s="15" customFormat="1" ht="12" customHeight="1">
      <c r="D1156" s="119"/>
      <c r="E1156" s="119"/>
      <c r="F1156" s="119"/>
      <c r="J1156" s="25"/>
      <c r="O1156" s="126"/>
    </row>
    <row r="1157" spans="4:15" s="15" customFormat="1" ht="12" customHeight="1">
      <c r="D1157" s="119"/>
      <c r="E1157" s="119"/>
      <c r="F1157" s="119"/>
      <c r="J1157" s="25"/>
      <c r="O1157" s="126"/>
    </row>
    <row r="1158" spans="4:15" s="15" customFormat="1" ht="12" customHeight="1">
      <c r="D1158" s="119"/>
      <c r="E1158" s="119"/>
      <c r="F1158" s="119"/>
      <c r="J1158" s="25"/>
      <c r="O1158" s="126"/>
    </row>
    <row r="1159" spans="4:15" s="15" customFormat="1" ht="12" customHeight="1">
      <c r="D1159" s="119"/>
      <c r="E1159" s="119"/>
      <c r="F1159" s="119"/>
      <c r="J1159" s="25"/>
      <c r="O1159" s="126"/>
    </row>
    <row r="1160" spans="4:15" s="15" customFormat="1" ht="12" customHeight="1">
      <c r="D1160" s="119"/>
      <c r="E1160" s="119"/>
      <c r="F1160" s="119"/>
      <c r="J1160" s="25"/>
      <c r="O1160" s="126"/>
    </row>
    <row r="1161" spans="4:15" s="15" customFormat="1" ht="12" customHeight="1">
      <c r="D1161" s="119"/>
      <c r="E1161" s="119"/>
      <c r="F1161" s="119"/>
      <c r="J1161" s="25"/>
      <c r="O1161" s="126"/>
    </row>
    <row r="1162" spans="4:15" s="15" customFormat="1" ht="12" customHeight="1">
      <c r="D1162" s="119"/>
      <c r="E1162" s="119"/>
      <c r="F1162" s="119"/>
      <c r="J1162" s="25"/>
      <c r="O1162" s="126"/>
    </row>
    <row r="1163" spans="4:15" s="15" customFormat="1" ht="12" customHeight="1">
      <c r="D1163" s="119"/>
      <c r="E1163" s="119"/>
      <c r="F1163" s="119"/>
      <c r="J1163" s="25"/>
      <c r="O1163" s="126"/>
    </row>
    <row r="1164" spans="4:15" s="15" customFormat="1" ht="12" customHeight="1">
      <c r="D1164" s="119"/>
      <c r="E1164" s="119"/>
      <c r="F1164" s="119"/>
      <c r="J1164" s="25"/>
      <c r="O1164" s="126"/>
    </row>
    <row r="1165" spans="4:15" s="15" customFormat="1" ht="12" customHeight="1">
      <c r="D1165" s="119"/>
      <c r="E1165" s="119"/>
      <c r="F1165" s="119"/>
      <c r="J1165" s="25"/>
      <c r="O1165" s="126"/>
    </row>
    <row r="1166" spans="4:15" s="15" customFormat="1" ht="12" customHeight="1">
      <c r="D1166" s="119"/>
      <c r="E1166" s="119"/>
      <c r="F1166" s="119"/>
      <c r="J1166" s="25"/>
      <c r="O1166" s="126"/>
    </row>
    <row r="1167" spans="4:15" s="15" customFormat="1" ht="12" customHeight="1">
      <c r="D1167" s="119"/>
      <c r="E1167" s="119"/>
      <c r="F1167" s="119"/>
      <c r="J1167" s="25"/>
      <c r="O1167" s="126"/>
    </row>
    <row r="1168" spans="4:15" s="15" customFormat="1" ht="12" customHeight="1">
      <c r="D1168" s="119"/>
      <c r="E1168" s="119"/>
      <c r="F1168" s="119"/>
      <c r="J1168" s="25"/>
      <c r="O1168" s="126"/>
    </row>
    <row r="1169" spans="4:15" s="15" customFormat="1" ht="12" customHeight="1">
      <c r="D1169" s="119"/>
      <c r="E1169" s="119"/>
      <c r="F1169" s="119"/>
      <c r="J1169" s="25"/>
      <c r="O1169" s="126"/>
    </row>
    <row r="1170" spans="4:15" s="15" customFormat="1" ht="12" customHeight="1">
      <c r="D1170" s="119"/>
      <c r="E1170" s="119"/>
      <c r="F1170" s="119"/>
      <c r="J1170" s="25"/>
      <c r="O1170" s="126"/>
    </row>
    <row r="1171" spans="4:15" s="15" customFormat="1" ht="12" customHeight="1">
      <c r="D1171" s="119"/>
      <c r="E1171" s="119"/>
      <c r="F1171" s="119"/>
      <c r="J1171" s="25"/>
      <c r="O1171" s="126"/>
    </row>
    <row r="1172" spans="4:15" s="15" customFormat="1" ht="12" customHeight="1">
      <c r="D1172" s="119"/>
      <c r="E1172" s="119"/>
      <c r="F1172" s="119"/>
      <c r="J1172" s="25"/>
      <c r="O1172" s="126"/>
    </row>
    <row r="1173" spans="4:15" s="15" customFormat="1" ht="12" customHeight="1">
      <c r="D1173" s="119"/>
      <c r="E1173" s="119"/>
      <c r="F1173" s="119"/>
      <c r="J1173" s="25"/>
      <c r="O1173" s="126"/>
    </row>
    <row r="1174" spans="4:15" s="15" customFormat="1" ht="12" customHeight="1">
      <c r="D1174" s="119"/>
      <c r="E1174" s="119"/>
      <c r="F1174" s="119"/>
      <c r="J1174" s="25"/>
      <c r="O1174" s="126"/>
    </row>
    <row r="1175" spans="4:15" s="15" customFormat="1" ht="12" customHeight="1">
      <c r="D1175" s="119"/>
      <c r="E1175" s="119"/>
      <c r="F1175" s="119"/>
      <c r="J1175" s="25"/>
      <c r="O1175" s="126"/>
    </row>
    <row r="1176" spans="4:15" s="15" customFormat="1" ht="12" customHeight="1">
      <c r="D1176" s="119"/>
      <c r="E1176" s="119"/>
      <c r="F1176" s="119"/>
      <c r="J1176" s="25"/>
      <c r="O1176" s="126"/>
    </row>
    <row r="1177" spans="4:15" s="15" customFormat="1" ht="12" customHeight="1">
      <c r="D1177" s="119"/>
      <c r="E1177" s="119"/>
      <c r="F1177" s="119"/>
      <c r="J1177" s="25"/>
      <c r="O1177" s="126"/>
    </row>
    <row r="1178" spans="4:15" s="15" customFormat="1" ht="12" customHeight="1">
      <c r="D1178" s="119"/>
      <c r="E1178" s="119"/>
      <c r="F1178" s="119"/>
      <c r="J1178" s="25"/>
      <c r="O1178" s="126"/>
    </row>
    <row r="1179" spans="4:15" s="15" customFormat="1" ht="12" customHeight="1">
      <c r="D1179" s="119"/>
      <c r="E1179" s="119"/>
      <c r="F1179" s="119"/>
      <c r="J1179" s="25"/>
      <c r="O1179" s="126"/>
    </row>
    <row r="1180" spans="4:15" s="15" customFormat="1" ht="12" customHeight="1">
      <c r="D1180" s="119"/>
      <c r="E1180" s="119"/>
      <c r="F1180" s="119"/>
      <c r="J1180" s="25"/>
      <c r="O1180" s="126"/>
    </row>
    <row r="1181" spans="4:15" s="15" customFormat="1" ht="12" customHeight="1">
      <c r="D1181" s="119"/>
      <c r="E1181" s="119"/>
      <c r="F1181" s="119"/>
      <c r="J1181" s="25"/>
      <c r="O1181" s="126"/>
    </row>
    <row r="1182" spans="4:15" s="15" customFormat="1" ht="12" customHeight="1">
      <c r="D1182" s="119"/>
      <c r="E1182" s="119"/>
      <c r="F1182" s="119"/>
      <c r="J1182" s="25"/>
      <c r="O1182" s="126"/>
    </row>
    <row r="1183" spans="4:15" s="15" customFormat="1" ht="12" customHeight="1">
      <c r="D1183" s="119"/>
      <c r="E1183" s="119"/>
      <c r="F1183" s="119"/>
      <c r="J1183" s="25"/>
      <c r="O1183" s="126"/>
    </row>
    <row r="1184" spans="4:15" s="15" customFormat="1" ht="12" customHeight="1">
      <c r="D1184" s="119"/>
      <c r="E1184" s="119"/>
      <c r="F1184" s="119"/>
      <c r="J1184" s="25"/>
      <c r="O1184" s="126"/>
    </row>
    <row r="1185" spans="1:15" ht="12" customHeight="1">
      <c r="A1185" s="15"/>
      <c r="K1185" s="15"/>
    </row>
    <row r="1186" spans="1:15" ht="12" customHeight="1">
      <c r="A1186" s="15"/>
      <c r="K1186" s="15"/>
    </row>
    <row r="1187" spans="1:15" ht="12" customHeight="1">
      <c r="A1187" s="15"/>
      <c r="K1187" s="15"/>
    </row>
    <row r="1188" spans="1:15" ht="12" customHeight="1">
      <c r="A1188" s="15"/>
      <c r="K1188" s="15"/>
    </row>
    <row r="1189" spans="1:15" ht="12" customHeight="1">
      <c r="A1189" s="15"/>
      <c r="K1189" s="15"/>
    </row>
    <row r="1190" spans="1:15" ht="12" customHeight="1">
      <c r="A1190" s="15"/>
      <c r="K1190" s="15"/>
    </row>
    <row r="1191" spans="1:15" ht="12" customHeight="1">
      <c r="A1191" s="15"/>
      <c r="K1191" s="15"/>
    </row>
    <row r="1192" spans="1:15" ht="12" customHeight="1">
      <c r="A1192" s="15"/>
      <c r="K1192" s="15"/>
    </row>
    <row r="1193" spans="1:15" ht="12" customHeight="1">
      <c r="A1193" s="15"/>
      <c r="K1193" s="15"/>
    </row>
    <row r="1194" spans="1:15" ht="12" customHeight="1">
      <c r="A1194" s="15"/>
      <c r="K1194" s="15"/>
    </row>
    <row r="1195" spans="1:15" ht="12" customHeight="1">
      <c r="A1195" s="15"/>
      <c r="K1195" s="15"/>
    </row>
    <row r="1196" spans="1:15" ht="12" customHeight="1">
      <c r="A1196" s="15"/>
      <c r="K1196" s="15"/>
    </row>
    <row r="1197" spans="1:15" ht="12" customHeight="1">
      <c r="A1197" s="15"/>
      <c r="K1197" s="15"/>
    </row>
    <row r="1198" spans="1:15" ht="12" customHeight="1">
      <c r="A1198" s="15"/>
      <c r="K1198" s="15"/>
    </row>
    <row r="1199" spans="1:15" ht="12" customHeight="1">
      <c r="A1199" s="15"/>
      <c r="K1199" s="15"/>
      <c r="O1199" s="15"/>
    </row>
    <row r="1200" spans="1:15" ht="12" customHeight="1">
      <c r="A1200" s="15"/>
      <c r="K1200" s="15"/>
      <c r="O1200" s="15"/>
    </row>
    <row r="1201" spans="1:15" ht="12" customHeight="1">
      <c r="A1201" s="15"/>
      <c r="K1201" s="15"/>
      <c r="O1201" s="15"/>
    </row>
    <row r="1202" spans="1:15" ht="12" customHeight="1">
      <c r="A1202" s="15"/>
      <c r="K1202" s="15"/>
      <c r="O1202" s="15"/>
    </row>
    <row r="1203" spans="1:15" ht="12" customHeight="1">
      <c r="A1203" s="15"/>
      <c r="K1203" s="15"/>
      <c r="O1203" s="15"/>
    </row>
    <row r="1204" spans="1:15" ht="12" customHeight="1">
      <c r="A1204" s="15"/>
      <c r="O1204" s="15"/>
    </row>
    <row r="1205" spans="1:15" ht="12" customHeight="1">
      <c r="A1205" s="15"/>
      <c r="O1205" s="15"/>
    </row>
    <row r="1206" spans="1:15" ht="12" customHeight="1">
      <c r="A1206" s="15"/>
      <c r="O1206" s="15"/>
    </row>
    <row r="1207" spans="1:15" ht="12" customHeight="1">
      <c r="A1207" s="15"/>
    </row>
  </sheetData>
  <sheetProtection algorithmName="SHA-512" hashValue="K14OM3XBezbH2oZy04cTYJ2WLWW2B/arVhAv+v5nKsGksw65LjvZSvoZ05OG7sQlEE4cHU9Q0wjf9KxtfryL2w==" saltValue="AaHIJh3r8Md2OlLQG7B8nw==" spinCount="100000" sheet="1" objects="1" scenarios="1"/>
  <mergeCells count="11">
    <mergeCell ref="G78:J78"/>
    <mergeCell ref="A1:E4"/>
    <mergeCell ref="O74:P74"/>
    <mergeCell ref="P12:Q12"/>
    <mergeCell ref="O3:Q3"/>
    <mergeCell ref="O5:Q5"/>
    <mergeCell ref="O1:Q2"/>
    <mergeCell ref="O4:Q4"/>
    <mergeCell ref="O6:Q6"/>
    <mergeCell ref="O7:Q7"/>
    <mergeCell ref="O11:P11"/>
  </mergeCells>
  <phoneticPr fontId="2" type="noConversion"/>
  <dataValidations count="1">
    <dataValidation type="list" allowBlank="1" showInputMessage="1" showErrorMessage="1" sqref="P75" xr:uid="{00000000-0002-0000-0600-000000000000}">
      <formula1>Modules</formula1>
    </dataValidation>
  </dataValidations>
  <printOptions horizontalCentered="1" verticalCentered="1"/>
  <pageMargins left="0.25" right="0.44" top="7.0000000000000007E-2" bottom="0.02" header="0.5" footer="0.5"/>
  <pageSetup scale="91" orientation="portrait" horizontalDpi="300" verticalDpi="300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209"/>
  <sheetViews>
    <sheetView showGridLines="0" showZeros="0" zoomScaleNormal="100" workbookViewId="0">
      <selection activeCell="M10" sqref="M10"/>
    </sheetView>
  </sheetViews>
  <sheetFormatPr defaultColWidth="10.7109375" defaultRowHeight="12" customHeight="1"/>
  <cols>
    <col min="1" max="1" width="2.7109375" style="390" customWidth="1"/>
    <col min="2" max="2" width="2.140625" style="172" customWidth="1"/>
    <col min="3" max="3" width="1.7109375" style="172" customWidth="1"/>
    <col min="4" max="4" width="20.7109375" style="449" customWidth="1"/>
    <col min="5" max="5" width="2.7109375" style="449" customWidth="1"/>
    <col min="6" max="6" width="12.5703125" style="449" customWidth="1"/>
    <col min="7" max="7" width="12.5703125" style="172" customWidth="1"/>
    <col min="8" max="8" width="5.5703125" style="172" bestFit="1" customWidth="1"/>
    <col min="9" max="9" width="6" style="172" customWidth="1"/>
    <col min="10" max="10" width="4.7109375" style="229" customWidth="1"/>
    <col min="11" max="11" width="13" style="390" customWidth="1"/>
    <col min="12" max="12" width="13" style="172" customWidth="1"/>
    <col min="13" max="13" width="22.7109375" style="172" bestFit="1" customWidth="1"/>
    <col min="14" max="14" width="16.140625" style="172" customWidth="1"/>
    <col min="15" max="15" width="15.7109375" style="430" customWidth="1"/>
    <col min="16" max="19" width="15.7109375" style="172" customWidth="1"/>
    <col min="20" max="21" width="10.7109375" style="172" customWidth="1"/>
    <col min="22" max="16384" width="10.7109375" style="172"/>
  </cols>
  <sheetData>
    <row r="1" spans="1:17" s="360" customFormat="1" ht="12" customHeight="1">
      <c r="A1" s="445"/>
      <c r="D1" s="446"/>
      <c r="E1" s="446"/>
      <c r="F1" s="446"/>
      <c r="J1" s="447"/>
      <c r="L1" s="172"/>
      <c r="M1" s="172"/>
      <c r="O1" s="430"/>
      <c r="P1" s="172"/>
      <c r="Q1" s="172"/>
    </row>
    <row r="2" spans="1:17" ht="12" customHeight="1">
      <c r="B2" s="448"/>
      <c r="D2" s="591" t="s">
        <v>13</v>
      </c>
      <c r="E2" s="591"/>
      <c r="F2" s="591"/>
      <c r="G2" s="450"/>
      <c r="K2" s="172"/>
      <c r="O2" s="451"/>
    </row>
    <row r="3" spans="1:17" ht="15.6" customHeight="1">
      <c r="B3" s="448"/>
      <c r="D3" s="591"/>
      <c r="E3" s="591"/>
      <c r="F3" s="591"/>
      <c r="G3" s="450"/>
      <c r="K3" s="172"/>
      <c r="O3" s="172"/>
    </row>
    <row r="4" spans="1:17" ht="12" customHeight="1">
      <c r="B4" s="448"/>
      <c r="D4" s="591"/>
      <c r="E4" s="591"/>
      <c r="F4" s="591"/>
      <c r="G4" s="422"/>
      <c r="K4" s="172"/>
      <c r="O4" s="172"/>
    </row>
    <row r="5" spans="1:17" ht="12" customHeight="1">
      <c r="F5" s="452"/>
      <c r="G5" s="453"/>
      <c r="K5" s="172"/>
      <c r="O5" s="172"/>
    </row>
    <row r="6" spans="1:17" ht="12" customHeight="1" thickBot="1">
      <c r="G6" s="453" t="s">
        <v>2</v>
      </c>
      <c r="K6" s="172"/>
      <c r="O6" s="172"/>
    </row>
    <row r="7" spans="1:17" ht="12" customHeight="1" thickBot="1">
      <c r="A7" s="395" t="s">
        <v>50</v>
      </c>
      <c r="B7" s="386"/>
      <c r="C7" s="386"/>
      <c r="D7" s="409"/>
      <c r="E7" s="393"/>
      <c r="F7" s="393"/>
      <c r="G7" s="393"/>
      <c r="H7" s="454"/>
      <c r="I7" s="376"/>
      <c r="J7" s="376"/>
      <c r="K7" s="455" t="s">
        <v>41</v>
      </c>
      <c r="L7" s="450"/>
      <c r="M7" s="450"/>
      <c r="O7" s="172"/>
    </row>
    <row r="8" spans="1:17" ht="12" customHeight="1">
      <c r="A8" s="416"/>
      <c r="B8" s="404"/>
      <c r="C8" s="404"/>
      <c r="D8" s="456" t="str">
        <f>'YR 1'!D8</f>
        <v>UNIVERSITY OF SOUTH CAROLINA</v>
      </c>
      <c r="E8" s="404"/>
      <c r="F8" s="404"/>
      <c r="G8" s="404"/>
      <c r="H8" s="457"/>
      <c r="I8" s="458"/>
      <c r="J8" s="404"/>
      <c r="K8" s="459">
        <f>'YR 1'!K8</f>
        <v>0</v>
      </c>
      <c r="L8" s="423"/>
      <c r="M8" s="423"/>
    </row>
    <row r="9" spans="1:17" ht="12" customHeight="1" thickBot="1">
      <c r="D9" s="427"/>
      <c r="E9" s="172"/>
      <c r="F9" s="172"/>
      <c r="H9" s="460"/>
      <c r="I9" s="287"/>
      <c r="J9" s="172"/>
      <c r="K9" s="461" t="s">
        <v>52</v>
      </c>
      <c r="L9" s="423"/>
      <c r="M9" s="423"/>
    </row>
    <row r="10" spans="1:17" ht="12" customHeight="1" thickBot="1">
      <c r="A10" s="395" t="s">
        <v>51</v>
      </c>
      <c r="B10" s="386"/>
      <c r="C10" s="386"/>
      <c r="D10" s="387"/>
      <c r="E10" s="387"/>
      <c r="F10" s="409"/>
      <c r="G10" s="398"/>
      <c r="H10" s="462"/>
      <c r="I10" s="463"/>
      <c r="J10" s="464"/>
      <c r="K10" s="465"/>
      <c r="L10" s="422"/>
      <c r="M10" s="422"/>
    </row>
    <row r="11" spans="1:17" ht="12" customHeight="1" thickBot="1">
      <c r="B11" s="367"/>
      <c r="C11" s="367"/>
      <c r="D11" s="466">
        <f>'YR 1'!D11</f>
        <v>0</v>
      </c>
      <c r="E11" s="392"/>
      <c r="F11" s="392"/>
      <c r="G11" s="392"/>
      <c r="H11" s="287"/>
      <c r="I11" s="287"/>
      <c r="J11" s="467"/>
      <c r="K11" s="465"/>
    </row>
    <row r="12" spans="1:17" ht="12" customHeight="1" thickBot="1">
      <c r="A12" s="395" t="s">
        <v>53</v>
      </c>
      <c r="B12" s="386"/>
      <c r="C12" s="386"/>
      <c r="D12" s="468"/>
      <c r="E12" s="468"/>
      <c r="F12" s="468"/>
      <c r="G12" s="402"/>
      <c r="H12" s="469"/>
      <c r="I12" s="383" t="s">
        <v>14</v>
      </c>
      <c r="J12" s="470"/>
      <c r="K12" s="471"/>
      <c r="L12" s="423"/>
      <c r="M12" s="423"/>
    </row>
    <row r="13" spans="1:17" ht="12" customHeight="1">
      <c r="D13" s="406"/>
      <c r="E13" s="406"/>
      <c r="F13" s="406"/>
      <c r="G13" s="406"/>
      <c r="H13" s="472"/>
      <c r="I13" s="473" t="s">
        <v>54</v>
      </c>
      <c r="J13" s="474"/>
      <c r="K13" s="461" t="s">
        <v>55</v>
      </c>
      <c r="L13" s="422"/>
      <c r="M13" s="422"/>
    </row>
    <row r="14" spans="1:17" ht="12" customHeight="1">
      <c r="B14" s="404"/>
      <c r="C14" s="404"/>
      <c r="D14" s="368"/>
      <c r="E14" s="368"/>
      <c r="F14" s="368"/>
      <c r="G14" s="368"/>
      <c r="H14" s="475" t="s">
        <v>56</v>
      </c>
      <c r="I14" s="459" t="s">
        <v>57</v>
      </c>
      <c r="J14" s="459" t="s">
        <v>58</v>
      </c>
      <c r="K14" s="433"/>
      <c r="L14" s="422"/>
    </row>
    <row r="15" spans="1:17" ht="12" customHeight="1">
      <c r="A15" s="476">
        <v>1</v>
      </c>
      <c r="B15" s="381"/>
      <c r="C15" s="360"/>
      <c r="D15" s="361">
        <f>'YR 1'!D15</f>
        <v>0</v>
      </c>
      <c r="E15" s="361"/>
      <c r="F15" s="361"/>
      <c r="G15" s="361"/>
      <c r="H15" s="362">
        <f>'YR 1'!H15+'YR 2'!H15+'YR 3'!H15+'YR 4'!H15+'YR 5'!H15</f>
        <v>0</v>
      </c>
      <c r="I15" s="363">
        <f>'YR 1'!I15+'YR 2'!I15+'YR 3'!I15+'YR 4'!I15+'YR 5'!I15</f>
        <v>0</v>
      </c>
      <c r="J15" s="363">
        <f>'YR 1'!J15+'YR 2'!J15+'YR 3'!J15+'YR 4'!J15+'YR 5'!J15</f>
        <v>0</v>
      </c>
      <c r="K15" s="379">
        <f>'YR 1'!K15+'YR 2'!K15+'YR 3'!K15+'YR 4'!K15+'YR 5'!K15</f>
        <v>0</v>
      </c>
      <c r="L15" s="229"/>
    </row>
    <row r="16" spans="1:17" ht="12" customHeight="1">
      <c r="A16" s="476">
        <v>2</v>
      </c>
      <c r="B16" s="381"/>
      <c r="C16" s="360"/>
      <c r="D16" s="361">
        <f>'YR 1'!D16</f>
        <v>0</v>
      </c>
      <c r="E16" s="361"/>
      <c r="F16" s="361"/>
      <c r="G16" s="361"/>
      <c r="H16" s="362">
        <f>'YR 1'!H16+'YR 2'!H16+'YR 3'!H16+'YR 4'!H16+'YR 5'!H16</f>
        <v>0</v>
      </c>
      <c r="I16" s="363">
        <f>'YR 1'!I16+'YR 2'!I16+'YR 3'!I16+'YR 4'!I16+'YR 5'!I16</f>
        <v>0</v>
      </c>
      <c r="J16" s="363">
        <f>'YR 1'!J16+'YR 2'!J16+'YR 3'!J16+'YR 4'!J16+'YR 5'!J16</f>
        <v>0</v>
      </c>
      <c r="K16" s="379">
        <f>'YR 1'!K16+'YR 2'!K16+'YR 3'!K16+'YR 4'!K16+'YR 5'!K16</f>
        <v>0</v>
      </c>
      <c r="L16" s="229"/>
    </row>
    <row r="17" spans="1:13" ht="12" customHeight="1">
      <c r="A17" s="476">
        <v>3</v>
      </c>
      <c r="B17" s="381"/>
      <c r="C17" s="360"/>
      <c r="D17" s="361">
        <f>'YR 1'!D17</f>
        <v>0</v>
      </c>
      <c r="E17" s="361"/>
      <c r="F17" s="361"/>
      <c r="G17" s="361"/>
      <c r="H17" s="362">
        <f>'YR 1'!H17+'YR 2'!H17+'YR 3'!H17+'YR 4'!H17+'YR 5'!H17</f>
        <v>0</v>
      </c>
      <c r="I17" s="363">
        <f>'YR 1'!I17+'YR 2'!I17+'YR 3'!I17+'YR 4'!I17+'YR 5'!I17</f>
        <v>0</v>
      </c>
      <c r="J17" s="363">
        <f>'YR 1'!J17+'YR 2'!J17+'YR 3'!J17+'YR 4'!J17+'YR 5'!J17</f>
        <v>0</v>
      </c>
      <c r="K17" s="379">
        <f>'YR 1'!K17+'YR 2'!K17+'YR 3'!K17+'YR 4'!K17+'YR 5'!K17</f>
        <v>0</v>
      </c>
      <c r="L17" s="229"/>
    </row>
    <row r="18" spans="1:13" ht="12" customHeight="1">
      <c r="A18" s="476">
        <v>4</v>
      </c>
      <c r="B18" s="381"/>
      <c r="C18" s="360"/>
      <c r="D18" s="361">
        <f>'YR 1'!D18</f>
        <v>0</v>
      </c>
      <c r="E18" s="361"/>
      <c r="F18" s="361"/>
      <c r="G18" s="361"/>
      <c r="H18" s="362">
        <f>'YR 1'!H18+'YR 2'!H18+'YR 3'!H18+'YR 4'!H18+'YR 5'!H18</f>
        <v>0</v>
      </c>
      <c r="I18" s="363">
        <f>'YR 1'!I18+'YR 2'!I18+'YR 3'!I18+'YR 4'!I18+'YR 5'!I18</f>
        <v>0</v>
      </c>
      <c r="J18" s="363">
        <f>'YR 1'!J18+'YR 2'!J18+'YR 3'!J18+'YR 4'!J18+'YR 5'!J18</f>
        <v>0</v>
      </c>
      <c r="K18" s="379">
        <f>'YR 1'!K18+'YR 2'!K18+'YR 3'!K18+'YR 4'!K18+'YR 5'!K18</f>
        <v>0</v>
      </c>
      <c r="L18" s="229"/>
    </row>
    <row r="19" spans="1:13" ht="12" customHeight="1">
      <c r="A19" s="476">
        <v>5</v>
      </c>
      <c r="B19" s="381"/>
      <c r="C19" s="360"/>
      <c r="D19" s="361">
        <f>'YR 1'!D19</f>
        <v>0</v>
      </c>
      <c r="E19" s="361"/>
      <c r="F19" s="361"/>
      <c r="G19" s="361"/>
      <c r="H19" s="362">
        <f>'YR 1'!H19+'YR 2'!H19+'YR 3'!H19+'YR 4'!H19+'YR 5'!H19</f>
        <v>0</v>
      </c>
      <c r="I19" s="363">
        <f>'YR 1'!I19+'YR 2'!I19+'YR 3'!I19+'YR 4'!I19+'YR 5'!I19</f>
        <v>0</v>
      </c>
      <c r="J19" s="363">
        <f>'YR 1'!J19+'YR 2'!J19+'YR 3'!J19+'YR 4'!J19+'YR 5'!J19</f>
        <v>0</v>
      </c>
      <c r="K19" s="379">
        <f>'YR 1'!K19+'YR 2'!K19+'YR 3'!K19+'YR 4'!K19+'YR 5'!K19</f>
        <v>0</v>
      </c>
      <c r="L19" s="229"/>
    </row>
    <row r="20" spans="1:13" ht="12" customHeight="1">
      <c r="A20" s="476">
        <v>6</v>
      </c>
      <c r="B20" s="381"/>
      <c r="C20" s="360"/>
      <c r="D20" s="361">
        <f>'YR 1'!D20</f>
        <v>0</v>
      </c>
      <c r="E20" s="361"/>
      <c r="F20" s="361"/>
      <c r="G20" s="361"/>
      <c r="H20" s="362">
        <f>'YR 1'!H20+'YR 2'!H20+'YR 3'!H20+'YR 4'!H20+'YR 5'!H20</f>
        <v>0</v>
      </c>
      <c r="I20" s="363">
        <f>'YR 1'!I20+'YR 2'!I20+'YR 3'!I20+'YR 4'!I20+'YR 5'!I20</f>
        <v>0</v>
      </c>
      <c r="J20" s="363">
        <f>'YR 1'!J20+'YR 2'!J20+'YR 3'!J20+'YR 4'!J20+'YR 5'!J20</f>
        <v>0</v>
      </c>
      <c r="K20" s="379">
        <f>'YR 1'!K20+'YR 2'!K20+'YR 3'!K20+'YR 4'!K20+'YR 5'!K20</f>
        <v>0</v>
      </c>
      <c r="L20" s="229"/>
      <c r="M20" s="229"/>
    </row>
    <row r="21" spans="1:13" ht="12" customHeight="1">
      <c r="A21" s="476">
        <v>7</v>
      </c>
      <c r="B21" s="381"/>
      <c r="C21" s="360"/>
      <c r="D21" s="361">
        <f>'YR 1'!D21</f>
        <v>0</v>
      </c>
      <c r="E21" s="361"/>
      <c r="F21" s="361"/>
      <c r="G21" s="361"/>
      <c r="H21" s="362">
        <f>'YR 1'!H21+'YR 2'!H21+'YR 3'!H21+'YR 4'!H21+'YR 5'!H21</f>
        <v>0</v>
      </c>
      <c r="I21" s="363">
        <f>'YR 1'!I21+'YR 2'!I21+'YR 3'!I21+'YR 4'!I21+'YR 5'!I21</f>
        <v>0</v>
      </c>
      <c r="J21" s="363">
        <f>'YR 1'!J21+'YR 2'!J21+'YR 3'!J21+'YR 4'!J21+'YR 5'!J21</f>
        <v>0</v>
      </c>
      <c r="K21" s="379">
        <f>'YR 1'!K21+'YR 2'!K21+'YR 3'!K21+'YR 4'!K21+'YR 5'!K21</f>
        <v>0</v>
      </c>
      <c r="L21" s="229"/>
      <c r="M21" s="229"/>
    </row>
    <row r="22" spans="1:13" ht="12" customHeight="1">
      <c r="A22" s="476">
        <v>8</v>
      </c>
      <c r="B22" s="381"/>
      <c r="C22" s="360"/>
      <c r="D22" s="361">
        <f>'YR 1'!D22</f>
        <v>0</v>
      </c>
      <c r="E22" s="361"/>
      <c r="F22" s="361"/>
      <c r="G22" s="361"/>
      <c r="H22" s="362">
        <f>'YR 1'!H22+'YR 2'!H22+'YR 3'!H22+'YR 4'!H22+'YR 5'!H22</f>
        <v>0</v>
      </c>
      <c r="I22" s="363">
        <f>'YR 1'!I22+'YR 2'!I22+'YR 3'!I22+'YR 4'!I22+'YR 5'!I22</f>
        <v>0</v>
      </c>
      <c r="J22" s="363">
        <f>'YR 1'!J22+'YR 2'!J22+'YR 3'!J22+'YR 4'!J22+'YR 5'!J22</f>
        <v>0</v>
      </c>
      <c r="K22" s="379">
        <f>'YR 1'!K22+'YR 2'!K22+'YR 3'!K22+'YR 4'!K22+'YR 5'!K22</f>
        <v>0</v>
      </c>
      <c r="L22" s="229"/>
      <c r="M22" s="229"/>
    </row>
    <row r="23" spans="1:13" ht="12" customHeight="1">
      <c r="A23" s="476">
        <v>9</v>
      </c>
      <c r="B23" s="381"/>
      <c r="C23" s="360"/>
      <c r="D23" s="361">
        <f>'YR 1'!D23</f>
        <v>0</v>
      </c>
      <c r="E23" s="361"/>
      <c r="F23" s="361"/>
      <c r="G23" s="361"/>
      <c r="H23" s="362">
        <f>'YR 1'!H23+'YR 2'!H23+'YR 3'!H23+'YR 4'!H23+'YR 5'!H23</f>
        <v>0</v>
      </c>
      <c r="I23" s="363">
        <f>'YR 1'!I23+'YR 2'!I23+'YR 3'!I23+'YR 4'!I23+'YR 5'!I23</f>
        <v>0</v>
      </c>
      <c r="J23" s="363">
        <f>'YR 1'!J23+'YR 2'!J23+'YR 3'!J23+'YR 4'!J23+'YR 5'!J23</f>
        <v>0</v>
      </c>
      <c r="K23" s="379">
        <f>'YR 1'!K23+'YR 2'!K23+'YR 3'!K23+'YR 4'!K23+'YR 5'!K23</f>
        <v>0</v>
      </c>
      <c r="L23" s="229"/>
      <c r="M23" s="229"/>
    </row>
    <row r="24" spans="1:13" ht="12" customHeight="1">
      <c r="A24" s="476">
        <v>10</v>
      </c>
      <c r="B24" s="381"/>
      <c r="C24" s="360"/>
      <c r="D24" s="361">
        <f>'YR 1'!D24</f>
        <v>0</v>
      </c>
      <c r="E24" s="361"/>
      <c r="F24" s="361"/>
      <c r="G24" s="361"/>
      <c r="H24" s="362">
        <f>'YR 1'!H24+'YR 2'!H24+'YR 3'!H24+'YR 4'!H24+'YR 5'!H24</f>
        <v>0</v>
      </c>
      <c r="I24" s="363">
        <f>'YR 1'!I24+'YR 2'!I24+'YR 3'!I24+'YR 4'!I24+'YR 5'!I24</f>
        <v>0</v>
      </c>
      <c r="J24" s="363">
        <f>'YR 1'!J24+'YR 2'!J24+'YR 3'!J24+'YR 4'!J24+'YR 5'!J24</f>
        <v>0</v>
      </c>
      <c r="K24" s="379">
        <f>'YR 1'!K24+'YR 2'!K24+'YR 3'!K24+'YR 4'!K24+'YR 5'!K24</f>
        <v>0</v>
      </c>
      <c r="L24" s="229"/>
      <c r="M24" s="229"/>
    </row>
    <row r="25" spans="1:13" ht="12" customHeight="1">
      <c r="A25" s="476"/>
      <c r="B25" s="360"/>
      <c r="C25" s="360"/>
      <c r="D25" s="361" t="str">
        <f>'YR 1'!D25</f>
        <v>Postdoc</v>
      </c>
      <c r="E25" s="361"/>
      <c r="F25" s="361"/>
      <c r="G25" s="361"/>
      <c r="H25" s="362">
        <f>'YR 1'!H25+'YR 2'!H25+'YR 3'!H25+'YR 4'!H25+'YR 5'!H25</f>
        <v>0</v>
      </c>
      <c r="I25" s="497"/>
      <c r="J25" s="497"/>
      <c r="K25" s="379">
        <f>'YR 1'!K25+'YR 2'!K25+'YR 3'!K25+'YR 4'!K25+'YR 5'!K25</f>
        <v>0</v>
      </c>
      <c r="L25" s="229"/>
      <c r="M25" s="229"/>
    </row>
    <row r="26" spans="1:13" ht="12" customHeight="1">
      <c r="A26" s="476"/>
      <c r="B26" s="360"/>
      <c r="C26" s="360"/>
      <c r="D26" s="361" t="str">
        <f>'YR 1'!D26</f>
        <v>Postdoc</v>
      </c>
      <c r="E26" s="361"/>
      <c r="F26" s="361"/>
      <c r="G26" s="361"/>
      <c r="H26" s="362">
        <f>'YR 1'!H26+'YR 2'!H26+'YR 3'!H26+'YR 4'!H26+'YR 5'!H26</f>
        <v>0</v>
      </c>
      <c r="I26" s="497"/>
      <c r="J26" s="497"/>
      <c r="K26" s="379">
        <f>'YR 1'!K26+'YR 2'!K26+'YR 3'!K26+'YR 4'!K26+'YR 5'!K26</f>
        <v>0</v>
      </c>
      <c r="L26" s="229"/>
      <c r="M26" s="229"/>
    </row>
    <row r="27" spans="1:13" ht="12" customHeight="1">
      <c r="A27" s="476"/>
      <c r="B27" s="360"/>
      <c r="C27" s="360"/>
      <c r="D27" s="361" t="str">
        <f>'YR 1'!D27</f>
        <v>Postdoc</v>
      </c>
      <c r="E27" s="361"/>
      <c r="F27" s="361"/>
      <c r="G27" s="361"/>
      <c r="H27" s="362">
        <f>'YR 1'!H27+'YR 2'!H27+'YR 3'!H27+'YR 4'!H27+'YR 5'!H27</f>
        <v>0</v>
      </c>
      <c r="I27" s="497"/>
      <c r="J27" s="497"/>
      <c r="K27" s="379">
        <f>'YR 1'!K27+'YR 2'!K27+'YR 3'!K27+'YR 4'!K27+'YR 5'!K27</f>
        <v>0</v>
      </c>
      <c r="L27" s="229"/>
      <c r="M27" s="229"/>
    </row>
    <row r="28" spans="1:13" ht="12" customHeight="1">
      <c r="A28" s="476"/>
      <c r="B28" s="364"/>
      <c r="C28" s="360"/>
      <c r="D28" s="361" t="str">
        <f>'YR 1'!D28</f>
        <v>Postdoc</v>
      </c>
      <c r="E28" s="361"/>
      <c r="F28" s="361"/>
      <c r="G28" s="361"/>
      <c r="H28" s="362">
        <f>'YR 1'!H28+'YR 2'!H28+'YR 3'!H28+'YR 4'!H28+'YR 5'!H28</f>
        <v>0</v>
      </c>
      <c r="I28" s="497"/>
      <c r="J28" s="497"/>
      <c r="K28" s="379">
        <f>'YR 1'!K28+'YR 2'!K28+'YR 3'!K28+'YR 4'!K28+'YR 5'!K28</f>
        <v>0</v>
      </c>
      <c r="L28" s="229"/>
      <c r="M28" s="229"/>
    </row>
    <row r="29" spans="1:13" ht="12" customHeight="1">
      <c r="A29" s="374"/>
      <c r="B29" s="366"/>
      <c r="C29" s="364"/>
      <c r="D29" s="375" t="s">
        <v>240</v>
      </c>
      <c r="E29" s="361"/>
      <c r="F29" s="361"/>
      <c r="G29" s="361"/>
      <c r="H29" s="362">
        <f>SUM(H15:H28)</f>
        <v>0</v>
      </c>
      <c r="I29" s="362">
        <f t="shared" ref="I29:J29" si="0">SUM(I15:I28)</f>
        <v>0</v>
      </c>
      <c r="J29" s="362">
        <f t="shared" si="0"/>
        <v>0</v>
      </c>
      <c r="K29" s="442">
        <f>SUM(K15:K28)</f>
        <v>0</v>
      </c>
      <c r="L29" s="229"/>
      <c r="M29" s="229"/>
    </row>
    <row r="30" spans="1:13" ht="12" customHeight="1" thickBot="1">
      <c r="A30" s="476"/>
      <c r="B30" s="393"/>
      <c r="C30" s="477"/>
      <c r="E30" s="361"/>
      <c r="F30" s="361"/>
      <c r="G30" s="361"/>
      <c r="H30" s="478"/>
      <c r="I30" s="478"/>
      <c r="J30" s="478"/>
      <c r="K30" s="443"/>
      <c r="L30" s="229"/>
      <c r="M30" s="229"/>
    </row>
    <row r="31" spans="1:13" ht="12" customHeight="1" thickBot="1">
      <c r="A31" s="385" t="s">
        <v>61</v>
      </c>
      <c r="B31" s="395" t="s">
        <v>250</v>
      </c>
      <c r="C31" s="386"/>
      <c r="D31" s="468"/>
      <c r="E31" s="468"/>
      <c r="F31" s="468"/>
      <c r="G31" s="468"/>
      <c r="H31" s="479"/>
      <c r="I31" s="479"/>
      <c r="J31" s="479"/>
      <c r="K31" s="444"/>
      <c r="L31" s="229"/>
      <c r="M31" s="229"/>
    </row>
    <row r="32" spans="1:13" ht="12" customHeight="1">
      <c r="A32" s="365" t="s">
        <v>63</v>
      </c>
      <c r="B32" s="366">
        <f>'YR 1'!B32</f>
        <v>0</v>
      </c>
      <c r="C32" s="367" t="s">
        <v>64</v>
      </c>
      <c r="D32" s="368" t="s">
        <v>242</v>
      </c>
      <c r="E32" s="366"/>
      <c r="F32" s="366"/>
      <c r="G32" s="369"/>
      <c r="H32" s="370">
        <f>'YR 1'!H32+'YR 2'!H32+'YR 3'!H32+'YR 4'!H32+'YR 5'!H32</f>
        <v>0</v>
      </c>
      <c r="I32" s="371"/>
      <c r="J32" s="372"/>
      <c r="K32" s="373">
        <f>'YR 1'!K32+'YR 2'!K32+'YR 3'!K32+'YR 4'!K32+'YR 5'!K32</f>
        <v>0</v>
      </c>
      <c r="L32" s="229"/>
      <c r="M32" s="229"/>
    </row>
    <row r="33" spans="1:13" ht="12" customHeight="1">
      <c r="A33" s="374" t="s">
        <v>66</v>
      </c>
      <c r="B33" s="366">
        <f>'YR 1'!B33</f>
        <v>0</v>
      </c>
      <c r="C33" s="360" t="s">
        <v>109</v>
      </c>
      <c r="D33" s="375" t="s">
        <v>242</v>
      </c>
      <c r="E33" s="375"/>
      <c r="F33" s="376"/>
      <c r="G33" s="376"/>
      <c r="H33" s="377">
        <f>'YR 1'!H33+'YR 2'!H33+'YR 3'!H33+'YR 4'!H33+'YR 5'!H33</f>
        <v>0</v>
      </c>
      <c r="I33" s="378"/>
      <c r="J33" s="372"/>
      <c r="K33" s="379">
        <f>'YR 1'!K33+'YR 2'!K33+'YR 3'!K33+'YR 4'!K33+'YR 5'!K33</f>
        <v>0</v>
      </c>
      <c r="L33" s="229"/>
      <c r="M33" s="229"/>
    </row>
    <row r="34" spans="1:13" ht="12" customHeight="1">
      <c r="A34" s="374" t="s">
        <v>67</v>
      </c>
      <c r="B34" s="366">
        <f>'YR 1'!B34</f>
        <v>0</v>
      </c>
      <c r="C34" s="360" t="s">
        <v>68</v>
      </c>
      <c r="D34" s="361" t="s">
        <v>246</v>
      </c>
      <c r="E34" s="366"/>
      <c r="F34" s="361"/>
      <c r="G34" s="361"/>
      <c r="H34" s="377">
        <f>'YR 1'!H34+'YR 2'!H34+'YR 3'!H34+'YR 4'!H34+'YR 5'!H34</f>
        <v>0</v>
      </c>
      <c r="I34" s="378"/>
      <c r="J34" s="372"/>
      <c r="K34" s="379">
        <f>'YR 1'!K34+'YR 2'!K34+'YR 3'!K34+'YR 4'!K34+'YR 5'!K34</f>
        <v>0</v>
      </c>
      <c r="L34" s="229"/>
      <c r="M34" s="229"/>
    </row>
    <row r="35" spans="1:13" ht="12" customHeight="1">
      <c r="A35" s="374" t="s">
        <v>69</v>
      </c>
      <c r="B35" s="366">
        <f>'YR 1'!B35</f>
        <v>0</v>
      </c>
      <c r="C35" s="360" t="s">
        <v>70</v>
      </c>
      <c r="D35" s="375" t="s">
        <v>245</v>
      </c>
      <c r="E35" s="361"/>
      <c r="F35" s="361"/>
      <c r="G35" s="361"/>
      <c r="H35" s="377">
        <f>'YR 1'!H35+'YR 2'!H35+'YR 3'!H35+'YR 4'!H35+'YR 5'!H35</f>
        <v>0</v>
      </c>
      <c r="I35" s="380" t="s">
        <v>37</v>
      </c>
      <c r="J35" s="380"/>
      <c r="K35" s="379">
        <f>'YR 1'!K35+'YR 2'!K35+'YR 3'!K35+'YR 4'!K35+'YR 5'!K35</f>
        <v>0</v>
      </c>
      <c r="L35" s="229"/>
      <c r="M35" s="229"/>
    </row>
    <row r="36" spans="1:13" ht="12" customHeight="1">
      <c r="A36" s="374" t="s">
        <v>71</v>
      </c>
      <c r="B36" s="366">
        <f>'YR 1'!B36</f>
        <v>0</v>
      </c>
      <c r="C36" s="360" t="s">
        <v>72</v>
      </c>
      <c r="D36" s="375" t="s">
        <v>249</v>
      </c>
      <c r="E36" s="375"/>
      <c r="F36" s="375"/>
      <c r="G36" s="361"/>
      <c r="H36" s="377">
        <f>'YR 1'!H36+'YR 2'!H36+'YR 3'!H36+'YR 4'!H36+'YR 5'!H36</f>
        <v>0</v>
      </c>
      <c r="I36" s="380" t="s">
        <v>37</v>
      </c>
      <c r="J36" s="380"/>
      <c r="K36" s="379">
        <f>'YR 1'!K36+'YR 2'!K36+'YR 3'!K36+'YR 4'!K36+'YR 5'!K36</f>
        <v>0</v>
      </c>
      <c r="L36" s="229"/>
      <c r="M36" s="229"/>
    </row>
    <row r="37" spans="1:13" ht="12" customHeight="1">
      <c r="A37" s="374" t="s">
        <v>60</v>
      </c>
      <c r="B37" s="366">
        <f>'YR 1'!B37</f>
        <v>0</v>
      </c>
      <c r="C37" s="360" t="s">
        <v>73</v>
      </c>
      <c r="D37" s="368" t="s">
        <v>247</v>
      </c>
      <c r="E37" s="381"/>
      <c r="F37" s="366"/>
      <c r="G37" s="361"/>
      <c r="H37" s="377">
        <f>'YR 1'!H37+'YR 2'!H37+'YR 3'!H37+'YR 4'!H37+'YR 5'!H37</f>
        <v>0</v>
      </c>
      <c r="I37" s="382" t="s">
        <v>17</v>
      </c>
      <c r="J37" s="360"/>
      <c r="K37" s="379">
        <f>'YR 1'!K37+'YR 2'!K37+'YR 3'!K37+'YR 4'!K37+'YR 5'!K37</f>
        <v>0</v>
      </c>
      <c r="L37" s="229"/>
      <c r="M37" s="229"/>
    </row>
    <row r="38" spans="1:13" ht="12" customHeight="1" thickBot="1">
      <c r="A38" s="374"/>
      <c r="B38" s="360" t="s">
        <v>74</v>
      </c>
      <c r="C38" s="360"/>
      <c r="D38" s="361"/>
      <c r="E38" s="361"/>
      <c r="F38" s="361"/>
      <c r="G38" s="361"/>
      <c r="H38" s="383"/>
      <c r="I38" s="382"/>
      <c r="J38" s="360"/>
      <c r="K38" s="384">
        <f>SUM(K29:K37)</f>
        <v>0</v>
      </c>
      <c r="L38" s="229"/>
      <c r="M38" s="229"/>
    </row>
    <row r="39" spans="1:13" ht="12" customHeight="1" thickBot="1">
      <c r="A39" s="385" t="s">
        <v>75</v>
      </c>
      <c r="B39" s="386" t="s">
        <v>76</v>
      </c>
      <c r="C39" s="386"/>
      <c r="D39" s="387"/>
      <c r="E39" s="387"/>
      <c r="F39" s="388"/>
      <c r="G39" s="389"/>
      <c r="H39" s="360"/>
      <c r="I39" s="382"/>
      <c r="J39" s="360"/>
      <c r="K39" s="379">
        <f>'YR 1'!P56+'YR 2'!P56+'YR 3'!P56+'YR 4'!P56+'YR 5'!P56</f>
        <v>0</v>
      </c>
      <c r="L39" s="229"/>
      <c r="M39" s="229"/>
    </row>
    <row r="40" spans="1:13" ht="12" customHeight="1" thickBot="1">
      <c r="B40" s="391" t="s">
        <v>77</v>
      </c>
      <c r="C40" s="367"/>
      <c r="D40" s="392"/>
      <c r="E40" s="392"/>
      <c r="F40" s="392"/>
      <c r="G40" s="393"/>
      <c r="H40" s="360"/>
      <c r="I40" s="364"/>
      <c r="J40" s="364"/>
      <c r="K40" s="394">
        <f>SUM(K38:K39)</f>
        <v>0</v>
      </c>
      <c r="L40" s="229"/>
      <c r="M40" s="229"/>
    </row>
    <row r="41" spans="1:13" ht="12" customHeight="1" thickBot="1">
      <c r="A41" s="395" t="s">
        <v>78</v>
      </c>
      <c r="B41" s="386" t="s">
        <v>79</v>
      </c>
      <c r="C41" s="386"/>
      <c r="D41" s="387"/>
      <c r="E41" s="387"/>
      <c r="F41" s="387"/>
      <c r="G41" s="387"/>
      <c r="H41" s="396"/>
      <c r="I41" s="287"/>
      <c r="J41" s="172"/>
      <c r="K41" s="397"/>
      <c r="L41" s="229"/>
      <c r="M41" s="229"/>
    </row>
    <row r="42" spans="1:13" ht="12" customHeight="1">
      <c r="D42" s="398"/>
      <c r="E42" s="398"/>
      <c r="F42" s="398"/>
      <c r="G42" s="398"/>
      <c r="I42" s="287"/>
      <c r="J42" s="172"/>
      <c r="K42" s="397"/>
      <c r="L42" s="229"/>
      <c r="M42" s="229"/>
    </row>
    <row r="43" spans="1:13" ht="12" customHeight="1">
      <c r="D43" s="398" t="s">
        <v>43</v>
      </c>
      <c r="E43" s="398"/>
      <c r="F43" s="172"/>
      <c r="G43" s="399">
        <f>'YR 1'!K47</f>
        <v>0</v>
      </c>
      <c r="I43" s="287"/>
      <c r="J43" s="172"/>
      <c r="K43" s="397"/>
      <c r="L43" s="229"/>
      <c r="M43" s="229"/>
    </row>
    <row r="44" spans="1:13" ht="12" customHeight="1">
      <c r="D44" s="398" t="s">
        <v>44</v>
      </c>
      <c r="E44" s="398"/>
      <c r="F44" s="172"/>
      <c r="G44" s="399">
        <f>'YR 2'!K47</f>
        <v>0</v>
      </c>
      <c r="H44" s="398"/>
      <c r="I44" s="398"/>
      <c r="J44" s="398"/>
      <c r="K44" s="397"/>
      <c r="L44" s="229"/>
      <c r="M44" s="229"/>
    </row>
    <row r="45" spans="1:13" ht="12" customHeight="1">
      <c r="D45" s="398" t="s">
        <v>45</v>
      </c>
      <c r="E45" s="398"/>
      <c r="F45" s="172"/>
      <c r="G45" s="399">
        <f>'YR 3'!K47</f>
        <v>0</v>
      </c>
      <c r="H45" s="398"/>
      <c r="I45" s="398"/>
      <c r="J45" s="398"/>
      <c r="K45" s="397"/>
      <c r="L45" s="229"/>
      <c r="M45" s="229"/>
    </row>
    <row r="46" spans="1:13" ht="12" customHeight="1">
      <c r="D46" s="398" t="s">
        <v>46</v>
      </c>
      <c r="E46" s="398"/>
      <c r="F46" s="172"/>
      <c r="G46" s="399">
        <f>'YR 4'!K47</f>
        <v>0</v>
      </c>
      <c r="H46" s="398"/>
      <c r="I46" s="398"/>
      <c r="J46" s="398"/>
      <c r="K46" s="397"/>
      <c r="L46" s="229"/>
      <c r="M46" s="229"/>
    </row>
    <row r="47" spans="1:13" ht="12" customHeight="1">
      <c r="D47" s="398" t="s">
        <v>47</v>
      </c>
      <c r="E47" s="398"/>
      <c r="F47" s="172"/>
      <c r="G47" s="399">
        <f>'YR 5'!K47</f>
        <v>0</v>
      </c>
      <c r="H47" s="398"/>
      <c r="I47" s="398"/>
      <c r="J47" s="398"/>
      <c r="K47" s="397"/>
      <c r="L47" s="229"/>
      <c r="M47" s="229"/>
    </row>
    <row r="48" spans="1:13" ht="12" customHeight="1">
      <c r="D48" s="398"/>
      <c r="E48" s="398"/>
      <c r="F48" s="398"/>
      <c r="G48" s="398"/>
      <c r="H48" s="398"/>
      <c r="I48" s="398"/>
      <c r="J48" s="398"/>
      <c r="K48" s="397"/>
      <c r="L48" s="229"/>
      <c r="M48" s="229"/>
    </row>
    <row r="49" spans="1:19" ht="12" customHeight="1" thickBot="1">
      <c r="B49" s="391" t="s">
        <v>80</v>
      </c>
      <c r="C49" s="367"/>
      <c r="D49" s="392"/>
      <c r="E49" s="400"/>
      <c r="F49" s="400"/>
      <c r="G49" s="401"/>
      <c r="H49" s="400"/>
      <c r="I49" s="400"/>
      <c r="J49" s="400"/>
      <c r="K49" s="394">
        <f>SUM(G43:G47)</f>
        <v>0</v>
      </c>
      <c r="L49" s="229"/>
      <c r="M49" s="229"/>
    </row>
    <row r="50" spans="1:19" ht="12" customHeight="1" thickBot="1">
      <c r="A50" s="395" t="s">
        <v>81</v>
      </c>
      <c r="B50" s="386" t="s">
        <v>82</v>
      </c>
      <c r="C50" s="386"/>
      <c r="D50" s="402"/>
      <c r="E50" s="375"/>
      <c r="F50" s="375" t="s">
        <v>83</v>
      </c>
      <c r="G50" s="403"/>
      <c r="H50" s="403"/>
      <c r="I50" s="404"/>
      <c r="J50" s="364"/>
      <c r="K50" s="405">
        <f>'YR 1'!K48+'YR 2'!K48+'YR 3'!K48+'YR 4'!K48+'YR 5'!K48</f>
        <v>0</v>
      </c>
      <c r="L50" s="229"/>
      <c r="M50" s="229"/>
    </row>
    <row r="51" spans="1:19" ht="12" customHeight="1">
      <c r="D51" s="406"/>
      <c r="E51" s="406"/>
      <c r="F51" s="368" t="s">
        <v>84</v>
      </c>
      <c r="G51" s="368"/>
      <c r="H51" s="400"/>
      <c r="I51" s="400"/>
      <c r="J51" s="400"/>
      <c r="K51" s="405">
        <f>'YR 1'!K49+'YR 2'!K49+'YR 3'!K49+'YR 4'!K49+'YR 5'!K49</f>
        <v>0</v>
      </c>
      <c r="L51" s="229"/>
      <c r="M51" s="229"/>
    </row>
    <row r="52" spans="1:19" ht="12" customHeight="1">
      <c r="D52" s="406"/>
      <c r="E52" s="406"/>
      <c r="F52" s="406"/>
      <c r="G52" s="406"/>
      <c r="H52" s="398"/>
      <c r="I52" s="398"/>
      <c r="J52" s="398"/>
      <c r="K52" s="407">
        <f>'YR 1'!K50+'YR 2'!K50+'YR 3'!K50+'YR 4'!K50+'YR 5'!K50</f>
        <v>0</v>
      </c>
      <c r="L52" s="229"/>
      <c r="M52" s="229"/>
    </row>
    <row r="53" spans="1:19" ht="12" customHeight="1" thickBot="1">
      <c r="B53" s="391" t="s">
        <v>85</v>
      </c>
      <c r="C53" s="367"/>
      <c r="D53" s="408"/>
      <c r="E53" s="404"/>
      <c r="F53" s="368"/>
      <c r="G53" s="368"/>
      <c r="H53" s="404"/>
      <c r="I53" s="400"/>
      <c r="J53" s="400"/>
      <c r="K53" s="394">
        <f>SUM(K50:K51)</f>
        <v>0</v>
      </c>
      <c r="L53" s="229"/>
      <c r="M53" s="229"/>
    </row>
    <row r="54" spans="1:19" ht="12" customHeight="1" thickBot="1">
      <c r="A54" s="395" t="s">
        <v>86</v>
      </c>
      <c r="B54" s="386" t="s">
        <v>87</v>
      </c>
      <c r="C54" s="386"/>
      <c r="D54" s="409"/>
      <c r="E54" s="398"/>
      <c r="F54" s="398"/>
      <c r="G54" s="398"/>
      <c r="H54" s="398"/>
      <c r="I54" s="398"/>
      <c r="J54" s="398"/>
      <c r="K54" s="397">
        <f>'YR 1'!K52+'YR 2'!K52+'YR 3'!K52+'YR 4'!K52+'YR 5'!K52</f>
        <v>0</v>
      </c>
      <c r="L54" s="229"/>
      <c r="M54" s="430"/>
      <c r="N54" s="431" t="s">
        <v>227</v>
      </c>
      <c r="O54" s="431" t="s">
        <v>228</v>
      </c>
      <c r="P54" s="431" t="s">
        <v>229</v>
      </c>
      <c r="Q54" s="431" t="s">
        <v>230</v>
      </c>
      <c r="R54" s="431" t="s">
        <v>231</v>
      </c>
    </row>
    <row r="55" spans="1:19" ht="12" customHeight="1">
      <c r="B55" s="410">
        <v>1</v>
      </c>
      <c r="C55" s="172" t="s">
        <v>88</v>
      </c>
      <c r="D55" s="398"/>
      <c r="E55" s="398"/>
      <c r="F55" s="411"/>
      <c r="G55" s="398"/>
      <c r="I55" s="287"/>
      <c r="J55" s="172"/>
      <c r="K55" s="405">
        <f>'YR 1'!K53+'YR 2'!K53+'YR 3'!K53+'YR 4'!K53+'YR 5'!K53</f>
        <v>0</v>
      </c>
      <c r="L55" s="229"/>
      <c r="M55" s="432" t="s">
        <v>226</v>
      </c>
      <c r="N55" s="433"/>
      <c r="O55" s="434"/>
      <c r="P55" s="434"/>
      <c r="Q55" s="434"/>
      <c r="R55" s="434"/>
    </row>
    <row r="56" spans="1:19" ht="12" customHeight="1">
      <c r="B56" s="410">
        <v>2</v>
      </c>
      <c r="C56" s="172" t="s">
        <v>89</v>
      </c>
      <c r="D56" s="398"/>
      <c r="E56" s="398"/>
      <c r="F56" s="411"/>
      <c r="G56" s="398"/>
      <c r="I56" s="287"/>
      <c r="J56" s="172"/>
      <c r="K56" s="405">
        <f>'YR 1'!K54+'YR 2'!K54+'YR 3'!K54+'YR 4'!K54+'YR 5'!K54</f>
        <v>0</v>
      </c>
      <c r="L56" s="229"/>
      <c r="M56" s="405" t="s">
        <v>147</v>
      </c>
      <c r="N56" s="435">
        <f>'YR 1'!P63+'YR 2'!P62+'YR 3'!P63+'YR 4'!P63+'YR 5'!P62</f>
        <v>0</v>
      </c>
      <c r="O56" s="435">
        <f>'YR 1'!Q63+'YR 2'!Q62+'YR 3'!Q63+'YR 4'!Q63+'YR 5'!Q62</f>
        <v>0</v>
      </c>
      <c r="P56" s="435">
        <f>'YR 1'!R63+'YR 2'!R62+'YR 3'!R63+'YR 4'!R63+'YR 5'!R62</f>
        <v>0</v>
      </c>
      <c r="Q56" s="435">
        <f>'YR 1'!S63+'YR 2'!S62+'YR 3'!S63+'YR 4'!S63+'YR 5'!S62</f>
        <v>0</v>
      </c>
      <c r="R56" s="435">
        <f>'YR 1'!T63+'YR 2'!T62+'YR 3'!T63+'YR 4'!T63+'YR 5'!T62</f>
        <v>0</v>
      </c>
      <c r="S56" s="287"/>
    </row>
    <row r="57" spans="1:19" ht="12" customHeight="1" thickBot="1">
      <c r="B57" s="410">
        <v>3</v>
      </c>
      <c r="C57" s="172" t="s">
        <v>90</v>
      </c>
      <c r="D57" s="406"/>
      <c r="E57" s="406"/>
      <c r="F57" s="411"/>
      <c r="G57" s="406"/>
      <c r="I57" s="287"/>
      <c r="J57" s="172"/>
      <c r="K57" s="405">
        <f>'YR 1'!K55+'YR 2'!K55+'YR 3'!K55+'YR 4'!K55+'YR 5'!K55</f>
        <v>0</v>
      </c>
      <c r="L57" s="229"/>
      <c r="M57" s="405" t="s">
        <v>279</v>
      </c>
      <c r="N57" s="435">
        <f>'YR 1'!P64+'YR 2'!P63+'YR 3'!P64+'YR 4'!P64+'YR 5'!P63</f>
        <v>0</v>
      </c>
      <c r="O57" s="435">
        <f>'YR 1'!Q64+'YR 2'!Q63+'YR 3'!Q64+'YR 4'!Q64+'YR 5'!Q63</f>
        <v>0</v>
      </c>
      <c r="P57" s="435">
        <f>'YR 1'!R64+'YR 2'!R63+'YR 3'!R64+'YR 4'!R64+'YR 5'!R63</f>
        <v>0</v>
      </c>
      <c r="Q57" s="435">
        <f>'YR 1'!S64+'YR 2'!S63+'YR 3'!S64+'YR 4'!S64+'YR 5'!S63</f>
        <v>0</v>
      </c>
      <c r="R57" s="435">
        <f>'YR 1'!T64+'YR 2'!T63+'YR 3'!T64+'YR 4'!T64+'YR 5'!T63</f>
        <v>0</v>
      </c>
      <c r="S57" s="399" t="s">
        <v>254</v>
      </c>
    </row>
    <row r="58" spans="1:19" ht="12" customHeight="1" thickBot="1">
      <c r="B58" s="410">
        <v>4</v>
      </c>
      <c r="C58" s="172" t="s">
        <v>91</v>
      </c>
      <c r="D58" s="406"/>
      <c r="E58" s="406"/>
      <c r="F58" s="411"/>
      <c r="G58" s="406"/>
      <c r="I58" s="287"/>
      <c r="J58" s="172"/>
      <c r="K58" s="405">
        <f>'YR 1'!K56+'YR 2'!K56+'YR 3'!K56+'YR 4'!K56+'YR 5'!K56</f>
        <v>0</v>
      </c>
      <c r="L58" s="229"/>
      <c r="M58" s="436" t="s">
        <v>143</v>
      </c>
      <c r="N58" s="196">
        <f>SUM(N56:N57)</f>
        <v>0</v>
      </c>
      <c r="O58" s="196">
        <f t="shared" ref="O58:R58" si="1">SUM(O56:O57)</f>
        <v>0</v>
      </c>
      <c r="P58" s="196">
        <f t="shared" si="1"/>
        <v>0</v>
      </c>
      <c r="Q58" s="196">
        <f t="shared" si="1"/>
        <v>0</v>
      </c>
      <c r="R58" s="357">
        <f t="shared" si="1"/>
        <v>0</v>
      </c>
      <c r="S58" s="437">
        <f>SUM(N58:R58)</f>
        <v>0</v>
      </c>
    </row>
    <row r="59" spans="1:19" ht="12" customHeight="1" thickBot="1">
      <c r="A59" s="412"/>
      <c r="B59" s="413" t="s">
        <v>38</v>
      </c>
      <c r="C59" s="360"/>
      <c r="D59" s="393"/>
      <c r="E59" s="499"/>
      <c r="F59" s="375"/>
      <c r="G59" s="375" t="s">
        <v>92</v>
      </c>
      <c r="H59" s="364"/>
      <c r="I59" s="414"/>
      <c r="J59" s="364"/>
      <c r="K59" s="394">
        <f>SUM(K55:K58)</f>
        <v>0</v>
      </c>
      <c r="L59" s="229"/>
      <c r="M59" s="229" t="s">
        <v>262</v>
      </c>
      <c r="N59" s="498">
        <f>'YR 1'!P67+'YR 2'!P66+'YR 3'!P67+'YR 4'!P67+'YR 5'!P66</f>
        <v>0</v>
      </c>
      <c r="O59" s="498">
        <f>'YR 1'!Q67+'YR 2'!Q66+'YR 3'!Q67+'YR 4'!Q67+'YR 5'!Q66</f>
        <v>0</v>
      </c>
      <c r="P59" s="498">
        <f>'YR 1'!R67+'YR 2'!R66+'YR 3'!R67+'YR 4'!R67+'YR 5'!R66</f>
        <v>0</v>
      </c>
      <c r="Q59" s="498">
        <f>'YR 1'!S67+'YR 2'!S66+'YR 3'!S67+'YR 4'!S67+'YR 5'!S66</f>
        <v>0</v>
      </c>
      <c r="R59" s="498">
        <f>'YR 1'!T67+'YR 2'!T66+'YR 3'!T67+'YR 4'!T67+'YR 5'!T66</f>
        <v>0</v>
      </c>
    </row>
    <row r="60" spans="1:19" ht="12" customHeight="1" thickBot="1">
      <c r="A60" s="395" t="s">
        <v>93</v>
      </c>
      <c r="B60" s="386" t="s">
        <v>94</v>
      </c>
      <c r="C60" s="386"/>
      <c r="D60" s="402"/>
      <c r="E60" s="368"/>
      <c r="F60" s="375"/>
      <c r="G60" s="375"/>
      <c r="H60" s="364"/>
      <c r="I60" s="414"/>
      <c r="J60" s="364"/>
      <c r="K60" s="415"/>
      <c r="L60" s="229"/>
      <c r="M60" s="229"/>
    </row>
    <row r="61" spans="1:19" ht="12" customHeight="1">
      <c r="A61" s="416"/>
      <c r="B61" s="417">
        <v>1</v>
      </c>
      <c r="C61" s="404" t="s">
        <v>0</v>
      </c>
      <c r="D61" s="368"/>
      <c r="E61" s="375"/>
      <c r="F61" s="375"/>
      <c r="G61" s="375"/>
      <c r="H61" s="364"/>
      <c r="I61" s="414"/>
      <c r="J61" s="364"/>
      <c r="K61" s="379">
        <f>'YR 1'!K59+'YR 2'!K59+'YR 3'!K59+'YR 4'!K59+'YR 5'!K59</f>
        <v>0</v>
      </c>
      <c r="L61" s="229"/>
      <c r="M61" s="229"/>
    </row>
    <row r="62" spans="1:19" ht="12" customHeight="1" thickBot="1">
      <c r="A62" s="418"/>
      <c r="B62" s="419">
        <v>2</v>
      </c>
      <c r="C62" s="364" t="s">
        <v>95</v>
      </c>
      <c r="D62" s="375"/>
      <c r="E62" s="375"/>
      <c r="F62" s="375"/>
      <c r="G62" s="375"/>
      <c r="H62" s="364"/>
      <c r="I62" s="414"/>
      <c r="J62" s="364"/>
      <c r="K62" s="379">
        <f>'YR 1'!K60+'YR 2'!K60+'YR 3'!K60+'YR 4'!K60+'YR 5'!K60</f>
        <v>0</v>
      </c>
      <c r="L62" s="229"/>
      <c r="M62" s="229"/>
    </row>
    <row r="63" spans="1:19" ht="12" customHeight="1" thickBot="1">
      <c r="A63" s="418"/>
      <c r="B63" s="419">
        <v>3</v>
      </c>
      <c r="C63" s="364" t="s">
        <v>96</v>
      </c>
      <c r="D63" s="375"/>
      <c r="E63" s="375"/>
      <c r="F63" s="375"/>
      <c r="G63" s="375"/>
      <c r="H63" s="364"/>
      <c r="I63" s="414"/>
      <c r="J63" s="364"/>
      <c r="K63" s="379">
        <f>'YR 1'!K61+'YR 2'!K61+'YR 3'!K61+'YR 4'!K61+'YR 5'!K61</f>
        <v>0</v>
      </c>
      <c r="L63" s="229"/>
      <c r="M63" s="438" t="s">
        <v>210</v>
      </c>
      <c r="N63" s="355"/>
    </row>
    <row r="64" spans="1:19" ht="12" customHeight="1" thickBot="1">
      <c r="A64" s="418"/>
      <c r="B64" s="419">
        <v>4</v>
      </c>
      <c r="C64" s="364" t="s">
        <v>153</v>
      </c>
      <c r="D64" s="375"/>
      <c r="E64" s="375"/>
      <c r="F64" s="375"/>
      <c r="G64" s="375"/>
      <c r="H64" s="364"/>
      <c r="I64" s="414"/>
      <c r="J64" s="364"/>
      <c r="K64" s="379">
        <f>'YR 1'!K62+'YR 2'!K62+'YR 3'!K62+'YR 4'!K62+'YR 5'!K62</f>
        <v>0</v>
      </c>
      <c r="L64" s="229"/>
      <c r="M64" s="438" t="s">
        <v>211</v>
      </c>
      <c r="N64" s="356">
        <f>'YR 1'!K78</f>
        <v>0</v>
      </c>
    </row>
    <row r="65" spans="1:15" ht="12" customHeight="1" thickBot="1">
      <c r="A65" s="172"/>
      <c r="B65" s="419">
        <v>5</v>
      </c>
      <c r="C65" s="364" t="s">
        <v>268</v>
      </c>
      <c r="D65" s="375"/>
      <c r="E65" s="375"/>
      <c r="F65" s="375" t="s">
        <v>269</v>
      </c>
      <c r="G65" s="375"/>
      <c r="H65" s="364"/>
      <c r="I65" s="414"/>
      <c r="J65" s="364"/>
      <c r="K65" s="420">
        <f>'YR 1'!K63+'YR 2'!K63+'YR 3'!K63+'YR 4'!K63+'YR 5'!K63</f>
        <v>0</v>
      </c>
      <c r="L65" s="229"/>
      <c r="M65" s="438" t="s">
        <v>212</v>
      </c>
      <c r="N65" s="356">
        <f>'YR 2'!K78</f>
        <v>0</v>
      </c>
    </row>
    <row r="66" spans="1:15" ht="12" customHeight="1" thickBot="1">
      <c r="A66" s="419"/>
      <c r="B66" s="364"/>
      <c r="C66" s="364"/>
      <c r="D66" s="375"/>
      <c r="E66" s="375"/>
      <c r="F66" s="375" t="s">
        <v>270</v>
      </c>
      <c r="G66" s="375"/>
      <c r="H66" s="364"/>
      <c r="I66" s="414"/>
      <c r="J66" s="364"/>
      <c r="K66" s="420">
        <f>'YR 1'!K64+'YR 2'!K64+'YR 3'!K64+'YR 4'!K64+'YR 5'!K64</f>
        <v>0</v>
      </c>
      <c r="L66" s="229"/>
      <c r="M66" s="438" t="s">
        <v>213</v>
      </c>
      <c r="N66" s="356">
        <f>'YR 3'!K78</f>
        <v>0</v>
      </c>
    </row>
    <row r="67" spans="1:15" ht="12" customHeight="1" thickBot="1">
      <c r="A67" s="419"/>
      <c r="C67" s="364" t="s">
        <v>124</v>
      </c>
      <c r="D67" s="375"/>
      <c r="E67" s="375"/>
      <c r="F67" s="375"/>
      <c r="G67" s="375"/>
      <c r="H67" s="364"/>
      <c r="I67" s="414"/>
      <c r="J67" s="364"/>
      <c r="K67" s="420">
        <f>K65+K66</f>
        <v>0</v>
      </c>
      <c r="L67" s="229"/>
      <c r="M67" s="438" t="s">
        <v>214</v>
      </c>
      <c r="N67" s="356">
        <f>'YR 4'!K77</f>
        <v>0</v>
      </c>
    </row>
    <row r="68" spans="1:15" ht="12" customHeight="1" thickBot="1">
      <c r="A68" s="418"/>
      <c r="B68" s="419">
        <v>6</v>
      </c>
      <c r="C68" s="364" t="s">
        <v>1</v>
      </c>
      <c r="D68" s="375"/>
      <c r="E68" s="375"/>
      <c r="F68" s="375"/>
      <c r="G68" s="375"/>
      <c r="H68" s="364"/>
      <c r="I68" s="414"/>
      <c r="J68" s="364"/>
      <c r="K68" s="379">
        <f>'YR 1'!K66+'YR 2'!K66+'YR 3'!K66+'YR 4'!K66+'YR 5'!K66</f>
        <v>0</v>
      </c>
      <c r="L68" s="229"/>
      <c r="M68" s="438" t="s">
        <v>215</v>
      </c>
      <c r="N68" s="356">
        <f>'YR 5'!K78</f>
        <v>0</v>
      </c>
    </row>
    <row r="69" spans="1:15" ht="12" customHeight="1">
      <c r="A69" s="418"/>
      <c r="B69" s="419">
        <v>7</v>
      </c>
      <c r="C69" s="364" t="s">
        <v>114</v>
      </c>
      <c r="D69" s="375"/>
      <c r="E69" s="375"/>
      <c r="F69" s="375" t="s">
        <v>39</v>
      </c>
      <c r="G69" s="375"/>
      <c r="H69" s="364"/>
      <c r="I69" s="414"/>
      <c r="J69" s="364"/>
      <c r="K69" s="379">
        <f>'YR 1'!K67+'YR 2'!K67+'YR 3'!K67+'YR 4'!K67+'YR 5'!K67</f>
        <v>0</v>
      </c>
      <c r="L69" s="229"/>
      <c r="M69" s="229"/>
    </row>
    <row r="70" spans="1:15" ht="12" customHeight="1" thickBot="1">
      <c r="A70" s="412"/>
      <c r="B70" s="360"/>
      <c r="C70" s="360" t="s">
        <v>97</v>
      </c>
      <c r="D70" s="361"/>
      <c r="E70" s="361"/>
      <c r="F70" s="361"/>
      <c r="G70" s="375"/>
      <c r="H70" s="364"/>
      <c r="I70" s="414"/>
      <c r="J70" s="364"/>
      <c r="K70" s="405">
        <f>SUM(K61:K69)-K67</f>
        <v>0</v>
      </c>
      <c r="L70" s="229"/>
      <c r="M70" s="229"/>
    </row>
    <row r="71" spans="1:15" ht="12" customHeight="1" thickBot="1">
      <c r="A71" s="395" t="s">
        <v>98</v>
      </c>
      <c r="B71" s="386" t="s">
        <v>99</v>
      </c>
      <c r="C71" s="386"/>
      <c r="D71" s="387"/>
      <c r="E71" s="387"/>
      <c r="F71" s="409"/>
      <c r="G71" s="403"/>
      <c r="H71" s="364"/>
      <c r="I71" s="414"/>
      <c r="J71" s="364"/>
      <c r="K71" s="421">
        <f>K40+K49+K53+K59+K70</f>
        <v>0</v>
      </c>
      <c r="L71" s="229"/>
      <c r="M71" s="229"/>
    </row>
    <row r="72" spans="1:15" ht="12" customHeight="1" thickBot="1">
      <c r="A72" s="395" t="s">
        <v>100</v>
      </c>
      <c r="B72" s="386" t="s">
        <v>101</v>
      </c>
      <c r="C72" s="386"/>
      <c r="D72" s="387"/>
      <c r="E72" s="387"/>
      <c r="F72" s="504"/>
      <c r="G72" s="422"/>
      <c r="H72" s="423"/>
      <c r="J72" s="172"/>
      <c r="K72" s="397"/>
      <c r="L72" s="229"/>
      <c r="M72" s="229"/>
    </row>
    <row r="73" spans="1:15" ht="12" customHeight="1">
      <c r="A73" s="592" t="s">
        <v>154</v>
      </c>
      <c r="B73" s="593"/>
      <c r="C73" s="593"/>
      <c r="D73" s="424">
        <f>Rates!B27</f>
        <v>0.49</v>
      </c>
      <c r="E73" s="398"/>
      <c r="F73" s="505">
        <f>K71-K49-K59-K69-K66</f>
        <v>0</v>
      </c>
      <c r="G73" s="425">
        <f>'YR 1'!F71+'YR 2'!F71+'YR 3'!F71+'YR 4'!F71+'YR 5'!F71</f>
        <v>0</v>
      </c>
      <c r="H73" s="426"/>
      <c r="J73" s="172"/>
      <c r="K73" s="379">
        <f>'YR 1'!K71+'YR 2'!K71+'YR 3'!K71+'YR 4'!K71+'YR 5'!K71</f>
        <v>0</v>
      </c>
      <c r="L73" s="229"/>
      <c r="M73" s="229"/>
    </row>
    <row r="74" spans="1:15" ht="12" customHeight="1" thickBot="1">
      <c r="B74" s="427" t="s">
        <v>102</v>
      </c>
      <c r="D74" s="398"/>
      <c r="E74" s="398"/>
      <c r="F74" s="406"/>
      <c r="G74" s="428"/>
      <c r="H74" s="229"/>
      <c r="J74" s="172"/>
      <c r="K74" s="379">
        <f>K73</f>
        <v>0</v>
      </c>
      <c r="L74" s="229"/>
      <c r="M74" s="594" t="s">
        <v>159</v>
      </c>
      <c r="N74" s="594"/>
    </row>
    <row r="75" spans="1:15" ht="12" customHeight="1" thickBot="1">
      <c r="A75" s="395" t="s">
        <v>103</v>
      </c>
      <c r="B75" s="386" t="s">
        <v>104</v>
      </c>
      <c r="C75" s="386"/>
      <c r="D75" s="387"/>
      <c r="E75" s="387"/>
      <c r="F75" s="409"/>
      <c r="G75" s="393"/>
      <c r="H75" s="360"/>
      <c r="I75" s="414"/>
      <c r="J75" s="364"/>
      <c r="K75" s="384">
        <f>K71+K74</f>
        <v>0</v>
      </c>
      <c r="L75" s="229"/>
      <c r="M75" s="439" t="s">
        <v>156</v>
      </c>
      <c r="N75" s="225">
        <f>'YR 1'!P75+'YR 2'!P74+'YR 3'!P75+'YR 4'!P75+'YR 5'!P75</f>
        <v>0</v>
      </c>
    </row>
    <row r="76" spans="1:15" ht="12" customHeight="1" thickBot="1">
      <c r="A76" s="395" t="s">
        <v>105</v>
      </c>
      <c r="B76" s="386" t="s">
        <v>106</v>
      </c>
      <c r="C76" s="386"/>
      <c r="D76" s="387"/>
      <c r="E76" s="387"/>
      <c r="F76" s="387"/>
      <c r="G76" s="387"/>
      <c r="H76" s="396"/>
      <c r="I76" s="414"/>
      <c r="J76" s="364"/>
      <c r="K76" s="384">
        <f>'YR 1'!K74+'YR 2'!K74+'YR 3'!K74+'YR 4'!K74+'YR 5'!K74</f>
        <v>0</v>
      </c>
      <c r="L76" s="229"/>
      <c r="M76" s="439" t="s">
        <v>160</v>
      </c>
      <c r="N76" s="225">
        <f>'YR 1'!P76+'YR 2'!P75+'YR 3'!P76+'YR 4'!P76+'YR 5'!P76</f>
        <v>0</v>
      </c>
    </row>
    <row r="77" spans="1:15" ht="12" customHeight="1" thickBot="1">
      <c r="A77" s="395" t="s">
        <v>107</v>
      </c>
      <c r="B77" s="386" t="s">
        <v>108</v>
      </c>
      <c r="C77" s="386"/>
      <c r="D77" s="409"/>
      <c r="E77" s="400"/>
      <c r="F77" s="400"/>
      <c r="G77" s="400"/>
      <c r="H77" s="404"/>
      <c r="I77" s="414"/>
      <c r="J77" s="364"/>
      <c r="K77" s="429">
        <f>K75-K76</f>
        <v>0</v>
      </c>
      <c r="L77" s="440">
        <f>'YR 1'!K75+'YR 2'!K75+'YR 3'!K75+'YR 4'!K75+'YR 5'!K75</f>
        <v>0</v>
      </c>
      <c r="M77" s="439" t="s">
        <v>217</v>
      </c>
      <c r="N77" s="225">
        <f>'YR 1'!P77+'YR 2'!P76+'YR 3'!P77+'YR 4'!P77+'YR 5'!P77</f>
        <v>0</v>
      </c>
    </row>
    <row r="78" spans="1:15" ht="12" customHeight="1">
      <c r="A78" s="172"/>
      <c r="K78" s="172"/>
      <c r="M78" s="441" t="s">
        <v>218</v>
      </c>
      <c r="N78" s="227">
        <f>'YR 1'!P78+'YR 2'!P77+'YR 3'!P78+'YR 4'!P78+'YR 5'!P78</f>
        <v>0</v>
      </c>
      <c r="O78" s="172"/>
    </row>
    <row r="79" spans="1:15" ht="12" customHeight="1">
      <c r="A79" s="172"/>
      <c r="E79" s="480" t="s">
        <v>110</v>
      </c>
      <c r="K79" s="172"/>
      <c r="M79" s="439" t="s">
        <v>157</v>
      </c>
      <c r="N79" s="225">
        <f>'YR 1'!P79+'YR 2'!P78+'YR 3'!P79+'YR 4'!P79+'YR 5'!P79</f>
        <v>0</v>
      </c>
    </row>
    <row r="80" spans="1:15" ht="12" customHeight="1">
      <c r="A80" s="172"/>
      <c r="E80" s="480" t="s">
        <v>111</v>
      </c>
      <c r="K80" s="172"/>
      <c r="M80" s="439" t="s">
        <v>158</v>
      </c>
      <c r="N80" s="225">
        <f>'YR 1'!P80+'YR 2'!P79+'YR 3'!P80+'YR 4'!P80+'YR 5'!P80</f>
        <v>0</v>
      </c>
    </row>
    <row r="81" spans="4:15" s="172" customFormat="1" ht="12" customHeight="1">
      <c r="D81" s="449"/>
      <c r="E81" s="449"/>
      <c r="F81" s="449"/>
      <c r="J81" s="229"/>
      <c r="O81" s="430"/>
    </row>
    <row r="82" spans="4:15" s="172" customFormat="1" ht="12" customHeight="1">
      <c r="D82" s="449"/>
      <c r="E82" s="449"/>
      <c r="F82" s="449"/>
      <c r="J82" s="229"/>
      <c r="O82" s="430"/>
    </row>
    <row r="83" spans="4:15" s="172" customFormat="1" ht="12" customHeight="1">
      <c r="D83" s="449"/>
      <c r="E83" s="449"/>
      <c r="F83" s="449"/>
      <c r="J83" s="229"/>
      <c r="O83" s="430"/>
    </row>
    <row r="84" spans="4:15" s="172" customFormat="1" ht="12" customHeight="1">
      <c r="D84" s="449"/>
      <c r="E84" s="449"/>
      <c r="F84" s="449"/>
      <c r="J84" s="229"/>
      <c r="O84" s="430"/>
    </row>
    <row r="85" spans="4:15" s="172" customFormat="1" ht="12" customHeight="1">
      <c r="D85" s="449"/>
      <c r="E85" s="449"/>
      <c r="F85" s="449"/>
      <c r="J85" s="229"/>
      <c r="O85" s="430"/>
    </row>
    <row r="86" spans="4:15" s="172" customFormat="1" ht="12" customHeight="1">
      <c r="D86" s="449"/>
      <c r="E86" s="449"/>
      <c r="F86" s="449"/>
      <c r="J86" s="229"/>
      <c r="O86" s="430"/>
    </row>
    <row r="87" spans="4:15" s="172" customFormat="1" ht="12" customHeight="1">
      <c r="D87" s="449"/>
      <c r="E87" s="449"/>
      <c r="F87" s="449"/>
      <c r="J87" s="229"/>
      <c r="O87" s="430"/>
    </row>
    <row r="88" spans="4:15" s="172" customFormat="1" ht="12" customHeight="1">
      <c r="D88" s="449"/>
      <c r="E88" s="449"/>
      <c r="F88" s="449"/>
      <c r="J88" s="229"/>
      <c r="O88" s="430"/>
    </row>
    <row r="89" spans="4:15" s="172" customFormat="1" ht="12" customHeight="1">
      <c r="D89" s="449"/>
      <c r="E89" s="449"/>
      <c r="F89" s="449"/>
      <c r="J89" s="229"/>
      <c r="O89" s="430"/>
    </row>
    <row r="90" spans="4:15" s="172" customFormat="1" ht="12" customHeight="1">
      <c r="D90" s="449"/>
      <c r="E90" s="449"/>
      <c r="F90" s="449"/>
      <c r="J90" s="229"/>
      <c r="O90" s="430"/>
    </row>
    <row r="91" spans="4:15" s="172" customFormat="1" ht="12" customHeight="1">
      <c r="D91" s="449"/>
      <c r="E91" s="449"/>
      <c r="F91" s="449"/>
      <c r="J91" s="229"/>
      <c r="O91" s="430"/>
    </row>
    <row r="92" spans="4:15" s="172" customFormat="1" ht="12" customHeight="1">
      <c r="D92" s="449"/>
      <c r="E92" s="449"/>
      <c r="F92" s="449"/>
      <c r="J92" s="229"/>
      <c r="O92" s="430"/>
    </row>
    <row r="93" spans="4:15" s="172" customFormat="1" ht="12" customHeight="1">
      <c r="D93" s="449"/>
      <c r="E93" s="449"/>
      <c r="F93" s="449"/>
      <c r="J93" s="229"/>
      <c r="O93" s="430"/>
    </row>
    <row r="94" spans="4:15" s="172" customFormat="1" ht="12" customHeight="1">
      <c r="D94" s="449"/>
      <c r="E94" s="449"/>
      <c r="F94" s="449"/>
      <c r="J94" s="229"/>
      <c r="O94" s="430"/>
    </row>
    <row r="95" spans="4:15" s="172" customFormat="1" ht="12" customHeight="1">
      <c r="D95" s="449"/>
      <c r="E95" s="449"/>
      <c r="F95" s="449"/>
      <c r="J95" s="229"/>
      <c r="O95" s="430"/>
    </row>
    <row r="96" spans="4:15" s="172" customFormat="1" ht="12" customHeight="1">
      <c r="D96" s="449"/>
      <c r="E96" s="449"/>
      <c r="F96" s="449"/>
      <c r="J96" s="229"/>
      <c r="O96" s="430"/>
    </row>
    <row r="97" spans="4:15" s="172" customFormat="1" ht="12" customHeight="1">
      <c r="D97" s="449"/>
      <c r="E97" s="449"/>
      <c r="F97" s="449"/>
      <c r="J97" s="229"/>
      <c r="O97" s="430"/>
    </row>
    <row r="98" spans="4:15" s="172" customFormat="1" ht="12" customHeight="1">
      <c r="D98" s="449"/>
      <c r="E98" s="449"/>
      <c r="F98" s="449"/>
      <c r="J98" s="229"/>
      <c r="O98" s="430"/>
    </row>
    <row r="99" spans="4:15" s="172" customFormat="1" ht="12" customHeight="1">
      <c r="D99" s="449"/>
      <c r="E99" s="449"/>
      <c r="F99" s="449"/>
      <c r="J99" s="229"/>
      <c r="O99" s="430"/>
    </row>
    <row r="100" spans="4:15" s="172" customFormat="1" ht="12" customHeight="1">
      <c r="D100" s="449"/>
      <c r="E100" s="449"/>
      <c r="F100" s="449"/>
      <c r="J100" s="229"/>
      <c r="O100" s="430"/>
    </row>
    <row r="101" spans="4:15" s="172" customFormat="1" ht="12" customHeight="1">
      <c r="D101" s="449"/>
      <c r="E101" s="449"/>
      <c r="F101" s="449"/>
      <c r="J101" s="229"/>
      <c r="O101" s="430"/>
    </row>
    <row r="102" spans="4:15" s="172" customFormat="1" ht="12" customHeight="1">
      <c r="D102" s="449"/>
      <c r="E102" s="449"/>
      <c r="F102" s="449"/>
      <c r="J102" s="229"/>
      <c r="O102" s="430"/>
    </row>
    <row r="103" spans="4:15" s="172" customFormat="1" ht="12" customHeight="1">
      <c r="D103" s="449"/>
      <c r="E103" s="449"/>
      <c r="F103" s="449"/>
      <c r="J103" s="229"/>
      <c r="O103" s="430"/>
    </row>
    <row r="104" spans="4:15" s="172" customFormat="1" ht="12" customHeight="1">
      <c r="D104" s="449"/>
      <c r="E104" s="449"/>
      <c r="F104" s="449"/>
      <c r="J104" s="229"/>
      <c r="O104" s="430"/>
    </row>
    <row r="105" spans="4:15" s="172" customFormat="1" ht="12" customHeight="1">
      <c r="D105" s="449"/>
      <c r="E105" s="449"/>
      <c r="F105" s="449"/>
      <c r="J105" s="229"/>
      <c r="O105" s="430"/>
    </row>
    <row r="106" spans="4:15" s="172" customFormat="1" ht="12" customHeight="1">
      <c r="D106" s="449"/>
      <c r="E106" s="449"/>
      <c r="F106" s="449"/>
      <c r="J106" s="229"/>
      <c r="O106" s="430"/>
    </row>
    <row r="107" spans="4:15" s="172" customFormat="1" ht="12" customHeight="1">
      <c r="D107" s="449"/>
      <c r="E107" s="449"/>
      <c r="F107" s="449"/>
      <c r="J107" s="229"/>
      <c r="O107" s="430"/>
    </row>
    <row r="108" spans="4:15" s="172" customFormat="1" ht="12" customHeight="1">
      <c r="D108" s="449"/>
      <c r="E108" s="449"/>
      <c r="F108" s="449"/>
      <c r="J108" s="229"/>
      <c r="O108" s="430"/>
    </row>
    <row r="109" spans="4:15" s="172" customFormat="1" ht="12" customHeight="1">
      <c r="D109" s="449"/>
      <c r="E109" s="449"/>
      <c r="F109" s="449"/>
      <c r="J109" s="229"/>
      <c r="O109" s="430"/>
    </row>
    <row r="110" spans="4:15" s="172" customFormat="1" ht="12" customHeight="1">
      <c r="D110" s="449"/>
      <c r="E110" s="449"/>
      <c r="F110" s="449"/>
      <c r="J110" s="229"/>
      <c r="O110" s="430"/>
    </row>
    <row r="111" spans="4:15" s="172" customFormat="1" ht="12" customHeight="1">
      <c r="D111" s="449"/>
      <c r="E111" s="449"/>
      <c r="F111" s="449"/>
      <c r="J111" s="229"/>
      <c r="O111" s="430"/>
    </row>
    <row r="112" spans="4:15" s="172" customFormat="1" ht="12" customHeight="1">
      <c r="D112" s="449"/>
      <c r="E112" s="449"/>
      <c r="F112" s="449"/>
      <c r="J112" s="229"/>
      <c r="O112" s="430"/>
    </row>
    <row r="113" spans="4:15" s="172" customFormat="1" ht="12" customHeight="1">
      <c r="D113" s="449"/>
      <c r="E113" s="449"/>
      <c r="F113" s="449"/>
      <c r="J113" s="229"/>
      <c r="O113" s="430"/>
    </row>
    <row r="114" spans="4:15" s="172" customFormat="1" ht="12" customHeight="1">
      <c r="D114" s="449"/>
      <c r="E114" s="449"/>
      <c r="F114" s="449"/>
      <c r="J114" s="229"/>
      <c r="O114" s="430"/>
    </row>
    <row r="115" spans="4:15" s="172" customFormat="1" ht="12" customHeight="1">
      <c r="D115" s="449"/>
      <c r="E115" s="449"/>
      <c r="F115" s="449"/>
      <c r="J115" s="229"/>
      <c r="O115" s="430"/>
    </row>
    <row r="116" spans="4:15" s="172" customFormat="1" ht="12" customHeight="1">
      <c r="D116" s="449"/>
      <c r="E116" s="449"/>
      <c r="F116" s="449"/>
      <c r="J116" s="229"/>
      <c r="O116" s="430"/>
    </row>
    <row r="117" spans="4:15" s="172" customFormat="1" ht="12" customHeight="1">
      <c r="D117" s="449"/>
      <c r="E117" s="449"/>
      <c r="F117" s="449"/>
      <c r="J117" s="229"/>
      <c r="O117" s="430"/>
    </row>
    <row r="118" spans="4:15" s="172" customFormat="1" ht="12" customHeight="1">
      <c r="D118" s="449"/>
      <c r="E118" s="449"/>
      <c r="F118" s="449"/>
      <c r="J118" s="229"/>
      <c r="O118" s="430"/>
    </row>
    <row r="119" spans="4:15" s="172" customFormat="1" ht="12" customHeight="1">
      <c r="D119" s="449"/>
      <c r="E119" s="449"/>
      <c r="F119" s="449"/>
      <c r="J119" s="229"/>
      <c r="O119" s="430"/>
    </row>
    <row r="120" spans="4:15" s="172" customFormat="1" ht="12" customHeight="1">
      <c r="D120" s="449"/>
      <c r="E120" s="449"/>
      <c r="F120" s="449"/>
      <c r="J120" s="229"/>
      <c r="O120" s="430"/>
    </row>
    <row r="121" spans="4:15" s="172" customFormat="1" ht="12" customHeight="1">
      <c r="D121" s="449"/>
      <c r="E121" s="449"/>
      <c r="F121" s="449"/>
      <c r="J121" s="229"/>
      <c r="O121" s="430"/>
    </row>
    <row r="122" spans="4:15" s="172" customFormat="1" ht="12" customHeight="1">
      <c r="D122" s="449"/>
      <c r="E122" s="449"/>
      <c r="F122" s="449"/>
      <c r="J122" s="229"/>
      <c r="O122" s="430"/>
    </row>
    <row r="123" spans="4:15" s="172" customFormat="1" ht="12" customHeight="1">
      <c r="D123" s="449"/>
      <c r="E123" s="449"/>
      <c r="F123" s="449"/>
      <c r="J123" s="229"/>
      <c r="O123" s="430"/>
    </row>
    <row r="124" spans="4:15" s="172" customFormat="1" ht="12" customHeight="1">
      <c r="D124" s="449"/>
      <c r="E124" s="449"/>
      <c r="F124" s="449"/>
      <c r="J124" s="229"/>
      <c r="O124" s="430"/>
    </row>
    <row r="125" spans="4:15" s="172" customFormat="1" ht="12" customHeight="1">
      <c r="D125" s="449"/>
      <c r="E125" s="449"/>
      <c r="F125" s="449"/>
      <c r="J125" s="229"/>
      <c r="O125" s="430"/>
    </row>
    <row r="126" spans="4:15" s="172" customFormat="1" ht="12" customHeight="1">
      <c r="D126" s="449"/>
      <c r="E126" s="449"/>
      <c r="F126" s="449"/>
      <c r="J126" s="229"/>
      <c r="O126" s="430"/>
    </row>
    <row r="127" spans="4:15" s="172" customFormat="1" ht="12" customHeight="1">
      <c r="D127" s="449"/>
      <c r="E127" s="449"/>
      <c r="F127" s="449"/>
      <c r="J127" s="229"/>
      <c r="O127" s="430"/>
    </row>
    <row r="128" spans="4:15" s="172" customFormat="1" ht="12" customHeight="1">
      <c r="D128" s="449"/>
      <c r="E128" s="449"/>
      <c r="F128" s="449"/>
      <c r="J128" s="229"/>
      <c r="O128" s="430"/>
    </row>
    <row r="129" spans="4:15" s="172" customFormat="1" ht="12" customHeight="1">
      <c r="D129" s="449"/>
      <c r="E129" s="449"/>
      <c r="F129" s="449"/>
      <c r="J129" s="229"/>
      <c r="O129" s="430"/>
    </row>
    <row r="130" spans="4:15" s="172" customFormat="1" ht="12" customHeight="1">
      <c r="D130" s="449"/>
      <c r="E130" s="449"/>
      <c r="F130" s="449"/>
      <c r="J130" s="229"/>
      <c r="O130" s="430"/>
    </row>
    <row r="131" spans="4:15" s="172" customFormat="1" ht="12" customHeight="1">
      <c r="D131" s="449"/>
      <c r="E131" s="449"/>
      <c r="F131" s="449"/>
      <c r="J131" s="229"/>
      <c r="O131" s="430"/>
    </row>
    <row r="132" spans="4:15" s="172" customFormat="1" ht="12" customHeight="1">
      <c r="D132" s="449"/>
      <c r="E132" s="449"/>
      <c r="F132" s="449"/>
      <c r="J132" s="229"/>
      <c r="O132" s="430"/>
    </row>
    <row r="133" spans="4:15" s="172" customFormat="1" ht="12" customHeight="1">
      <c r="D133" s="449"/>
      <c r="E133" s="449"/>
      <c r="F133" s="449"/>
      <c r="J133" s="229"/>
      <c r="O133" s="430"/>
    </row>
    <row r="134" spans="4:15" s="172" customFormat="1" ht="12" customHeight="1">
      <c r="D134" s="449"/>
      <c r="E134" s="449"/>
      <c r="F134" s="449"/>
      <c r="J134" s="229"/>
      <c r="O134" s="430"/>
    </row>
    <row r="135" spans="4:15" s="172" customFormat="1" ht="12" customHeight="1">
      <c r="D135" s="449"/>
      <c r="E135" s="449"/>
      <c r="F135" s="449"/>
      <c r="J135" s="229"/>
      <c r="O135" s="430"/>
    </row>
    <row r="136" spans="4:15" s="172" customFormat="1" ht="12" customHeight="1">
      <c r="D136" s="449"/>
      <c r="E136" s="449"/>
      <c r="F136" s="449"/>
      <c r="J136" s="229"/>
      <c r="O136" s="430"/>
    </row>
    <row r="137" spans="4:15" s="172" customFormat="1" ht="12" customHeight="1">
      <c r="D137" s="449"/>
      <c r="E137" s="449"/>
      <c r="F137" s="449"/>
      <c r="J137" s="229"/>
      <c r="O137" s="430"/>
    </row>
    <row r="138" spans="4:15" s="172" customFormat="1" ht="12" customHeight="1">
      <c r="D138" s="449"/>
      <c r="E138" s="449"/>
      <c r="F138" s="449"/>
      <c r="J138" s="229"/>
      <c r="O138" s="430"/>
    </row>
    <row r="139" spans="4:15" s="172" customFormat="1" ht="12" customHeight="1">
      <c r="D139" s="449"/>
      <c r="E139" s="449"/>
      <c r="F139" s="449"/>
      <c r="J139" s="229"/>
      <c r="O139" s="430"/>
    </row>
    <row r="140" spans="4:15" s="172" customFormat="1" ht="12" customHeight="1">
      <c r="D140" s="449"/>
      <c r="E140" s="449"/>
      <c r="F140" s="449"/>
      <c r="J140" s="229"/>
      <c r="O140" s="430"/>
    </row>
    <row r="141" spans="4:15" s="172" customFormat="1" ht="12" customHeight="1">
      <c r="D141" s="449"/>
      <c r="E141" s="449"/>
      <c r="F141" s="449"/>
      <c r="J141" s="229"/>
      <c r="O141" s="430"/>
    </row>
    <row r="142" spans="4:15" s="172" customFormat="1" ht="12" customHeight="1">
      <c r="D142" s="449"/>
      <c r="E142" s="449"/>
      <c r="F142" s="449"/>
      <c r="J142" s="229"/>
      <c r="O142" s="430"/>
    </row>
    <row r="143" spans="4:15" s="172" customFormat="1" ht="12" customHeight="1">
      <c r="D143" s="449"/>
      <c r="E143" s="449"/>
      <c r="F143" s="449"/>
      <c r="J143" s="229"/>
      <c r="O143" s="430"/>
    </row>
    <row r="144" spans="4:15" s="172" customFormat="1" ht="12" customHeight="1">
      <c r="D144" s="449"/>
      <c r="E144" s="449"/>
      <c r="F144" s="449"/>
      <c r="J144" s="229"/>
      <c r="O144" s="430"/>
    </row>
    <row r="145" spans="4:15" s="172" customFormat="1" ht="12" customHeight="1">
      <c r="D145" s="449"/>
      <c r="E145" s="449"/>
      <c r="F145" s="449"/>
      <c r="J145" s="229"/>
      <c r="O145" s="430"/>
    </row>
    <row r="146" spans="4:15" s="172" customFormat="1" ht="12" customHeight="1">
      <c r="D146" s="449"/>
      <c r="E146" s="449"/>
      <c r="F146" s="449"/>
      <c r="J146" s="229"/>
      <c r="O146" s="430"/>
    </row>
    <row r="147" spans="4:15" s="172" customFormat="1" ht="12" customHeight="1">
      <c r="D147" s="449"/>
      <c r="E147" s="449"/>
      <c r="F147" s="449"/>
      <c r="J147" s="229"/>
      <c r="O147" s="430"/>
    </row>
    <row r="148" spans="4:15" s="172" customFormat="1" ht="12" customHeight="1">
      <c r="D148" s="449"/>
      <c r="E148" s="449"/>
      <c r="F148" s="449"/>
      <c r="J148" s="229"/>
      <c r="O148" s="430"/>
    </row>
    <row r="149" spans="4:15" s="172" customFormat="1" ht="12" customHeight="1">
      <c r="D149" s="449"/>
      <c r="E149" s="449"/>
      <c r="F149" s="449"/>
      <c r="J149" s="229"/>
      <c r="O149" s="430"/>
    </row>
    <row r="150" spans="4:15" s="172" customFormat="1" ht="12" customHeight="1">
      <c r="D150" s="449"/>
      <c r="E150" s="449"/>
      <c r="F150" s="449"/>
      <c r="J150" s="229"/>
      <c r="O150" s="430"/>
    </row>
    <row r="151" spans="4:15" s="172" customFormat="1" ht="12" customHeight="1">
      <c r="D151" s="449"/>
      <c r="E151" s="449"/>
      <c r="F151" s="449"/>
      <c r="J151" s="229"/>
      <c r="O151" s="430"/>
    </row>
    <row r="152" spans="4:15" s="172" customFormat="1" ht="12" customHeight="1">
      <c r="D152" s="449"/>
      <c r="E152" s="449"/>
      <c r="F152" s="449"/>
      <c r="J152" s="229"/>
      <c r="O152" s="430"/>
    </row>
    <row r="153" spans="4:15" s="172" customFormat="1" ht="12" customHeight="1">
      <c r="D153" s="449"/>
      <c r="E153" s="449"/>
      <c r="F153" s="449"/>
      <c r="J153" s="229"/>
      <c r="O153" s="430"/>
    </row>
    <row r="154" spans="4:15" s="172" customFormat="1" ht="12" customHeight="1">
      <c r="D154" s="449"/>
      <c r="E154" s="449"/>
      <c r="F154" s="449"/>
      <c r="J154" s="229"/>
      <c r="O154" s="430"/>
    </row>
    <row r="155" spans="4:15" s="172" customFormat="1" ht="12" customHeight="1">
      <c r="D155" s="449"/>
      <c r="E155" s="449"/>
      <c r="F155" s="449"/>
      <c r="J155" s="229"/>
      <c r="O155" s="430"/>
    </row>
    <row r="156" spans="4:15" s="172" customFormat="1" ht="12" customHeight="1">
      <c r="D156" s="449"/>
      <c r="E156" s="449"/>
      <c r="F156" s="449"/>
      <c r="J156" s="229"/>
      <c r="O156" s="430"/>
    </row>
    <row r="157" spans="4:15" s="172" customFormat="1" ht="12" customHeight="1">
      <c r="D157" s="449"/>
      <c r="E157" s="449"/>
      <c r="F157" s="449"/>
      <c r="J157" s="229"/>
      <c r="O157" s="430"/>
    </row>
    <row r="158" spans="4:15" s="172" customFormat="1" ht="12" customHeight="1">
      <c r="D158" s="449"/>
      <c r="E158" s="449"/>
      <c r="F158" s="449"/>
      <c r="J158" s="229"/>
      <c r="O158" s="430"/>
    </row>
    <row r="159" spans="4:15" s="172" customFormat="1" ht="12" customHeight="1">
      <c r="D159" s="449"/>
      <c r="E159" s="449"/>
      <c r="F159" s="449"/>
      <c r="J159" s="229"/>
      <c r="O159" s="430"/>
    </row>
    <row r="160" spans="4:15" s="172" customFormat="1" ht="12" customHeight="1">
      <c r="D160" s="449"/>
      <c r="E160" s="449"/>
      <c r="F160" s="449"/>
      <c r="J160" s="229"/>
      <c r="O160" s="430"/>
    </row>
    <row r="161" spans="4:15" s="172" customFormat="1" ht="12" customHeight="1">
      <c r="D161" s="449"/>
      <c r="E161" s="449"/>
      <c r="F161" s="449"/>
      <c r="J161" s="229"/>
      <c r="O161" s="430"/>
    </row>
    <row r="162" spans="4:15" s="172" customFormat="1" ht="12" customHeight="1">
      <c r="D162" s="449"/>
      <c r="E162" s="449"/>
      <c r="F162" s="449"/>
      <c r="J162" s="229"/>
      <c r="O162" s="430"/>
    </row>
    <row r="163" spans="4:15" s="172" customFormat="1" ht="12" customHeight="1">
      <c r="D163" s="449"/>
      <c r="E163" s="449"/>
      <c r="F163" s="449"/>
      <c r="J163" s="229"/>
      <c r="O163" s="430"/>
    </row>
    <row r="164" spans="4:15" s="172" customFormat="1" ht="12" customHeight="1">
      <c r="D164" s="449"/>
      <c r="E164" s="449"/>
      <c r="F164" s="449"/>
      <c r="J164" s="229"/>
      <c r="O164" s="430"/>
    </row>
    <row r="165" spans="4:15" s="172" customFormat="1" ht="12" customHeight="1">
      <c r="D165" s="449"/>
      <c r="E165" s="449"/>
      <c r="F165" s="449"/>
      <c r="J165" s="229"/>
      <c r="O165" s="430"/>
    </row>
    <row r="166" spans="4:15" s="172" customFormat="1" ht="12" customHeight="1">
      <c r="D166" s="449"/>
      <c r="E166" s="449"/>
      <c r="F166" s="449"/>
      <c r="J166" s="229"/>
      <c r="O166" s="430"/>
    </row>
    <row r="167" spans="4:15" s="172" customFormat="1" ht="12" customHeight="1">
      <c r="D167" s="449"/>
      <c r="E167" s="449"/>
      <c r="F167" s="449"/>
      <c r="J167" s="229"/>
      <c r="O167" s="430"/>
    </row>
    <row r="168" spans="4:15" s="172" customFormat="1" ht="12" customHeight="1">
      <c r="D168" s="449"/>
      <c r="E168" s="449"/>
      <c r="F168" s="449"/>
      <c r="J168" s="229"/>
      <c r="O168" s="430"/>
    </row>
    <row r="169" spans="4:15" s="172" customFormat="1" ht="12" customHeight="1">
      <c r="D169" s="449"/>
      <c r="E169" s="449"/>
      <c r="F169" s="449"/>
      <c r="J169" s="229"/>
      <c r="O169" s="430"/>
    </row>
    <row r="170" spans="4:15" s="172" customFormat="1" ht="12" customHeight="1">
      <c r="D170" s="449"/>
      <c r="E170" s="449"/>
      <c r="F170" s="449"/>
      <c r="J170" s="229"/>
      <c r="O170" s="430"/>
    </row>
    <row r="171" spans="4:15" s="172" customFormat="1" ht="12" customHeight="1">
      <c r="D171" s="449"/>
      <c r="E171" s="449"/>
      <c r="F171" s="449"/>
      <c r="J171" s="229"/>
      <c r="O171" s="430"/>
    </row>
    <row r="172" spans="4:15" s="172" customFormat="1" ht="12" customHeight="1">
      <c r="D172" s="449"/>
      <c r="E172" s="449"/>
      <c r="F172" s="449"/>
      <c r="J172" s="229"/>
      <c r="O172" s="430"/>
    </row>
    <row r="173" spans="4:15" s="172" customFormat="1" ht="12" customHeight="1">
      <c r="D173" s="449"/>
      <c r="E173" s="449"/>
      <c r="F173" s="449"/>
      <c r="J173" s="229"/>
      <c r="O173" s="430"/>
    </row>
    <row r="174" spans="4:15" s="172" customFormat="1" ht="12" customHeight="1">
      <c r="D174" s="449"/>
      <c r="E174" s="449"/>
      <c r="F174" s="449"/>
      <c r="J174" s="229"/>
      <c r="O174" s="430"/>
    </row>
    <row r="175" spans="4:15" s="172" customFormat="1" ht="12" customHeight="1">
      <c r="D175" s="449"/>
      <c r="E175" s="449"/>
      <c r="F175" s="449"/>
      <c r="J175" s="229"/>
      <c r="O175" s="430"/>
    </row>
    <row r="176" spans="4:15" s="172" customFormat="1" ht="12" customHeight="1">
      <c r="D176" s="449"/>
      <c r="E176" s="449"/>
      <c r="F176" s="449"/>
      <c r="J176" s="229"/>
      <c r="O176" s="430"/>
    </row>
    <row r="177" spans="4:15" s="172" customFormat="1" ht="12" customHeight="1">
      <c r="D177" s="449"/>
      <c r="E177" s="449"/>
      <c r="F177" s="449"/>
      <c r="J177" s="229"/>
      <c r="O177" s="430"/>
    </row>
    <row r="178" spans="4:15" s="172" customFormat="1" ht="12" customHeight="1">
      <c r="D178" s="449"/>
      <c r="E178" s="449"/>
      <c r="F178" s="449"/>
      <c r="J178" s="229"/>
      <c r="O178" s="430"/>
    </row>
    <row r="179" spans="4:15" s="172" customFormat="1" ht="12" customHeight="1">
      <c r="D179" s="449"/>
      <c r="E179" s="449"/>
      <c r="F179" s="449"/>
      <c r="J179" s="229"/>
      <c r="O179" s="430"/>
    </row>
    <row r="180" spans="4:15" s="172" customFormat="1" ht="12" customHeight="1">
      <c r="D180" s="449"/>
      <c r="E180" s="449"/>
      <c r="F180" s="449"/>
      <c r="J180" s="229"/>
      <c r="O180" s="430"/>
    </row>
    <row r="181" spans="4:15" s="172" customFormat="1" ht="12" customHeight="1">
      <c r="D181" s="449"/>
      <c r="E181" s="449"/>
      <c r="F181" s="449"/>
      <c r="J181" s="229"/>
      <c r="O181" s="430"/>
    </row>
    <row r="182" spans="4:15" s="172" customFormat="1" ht="12" customHeight="1">
      <c r="D182" s="449"/>
      <c r="E182" s="449"/>
      <c r="F182" s="449"/>
      <c r="J182" s="229"/>
      <c r="O182" s="430"/>
    </row>
    <row r="183" spans="4:15" s="172" customFormat="1" ht="12" customHeight="1">
      <c r="D183" s="449"/>
      <c r="E183" s="449"/>
      <c r="F183" s="449"/>
      <c r="J183" s="229"/>
      <c r="O183" s="430"/>
    </row>
    <row r="184" spans="4:15" s="172" customFormat="1" ht="12" customHeight="1">
      <c r="D184" s="449"/>
      <c r="E184" s="449"/>
      <c r="F184" s="449"/>
      <c r="J184" s="229"/>
      <c r="O184" s="430"/>
    </row>
    <row r="185" spans="4:15" s="172" customFormat="1" ht="12" customHeight="1">
      <c r="D185" s="449"/>
      <c r="E185" s="449"/>
      <c r="F185" s="449"/>
      <c r="J185" s="229"/>
      <c r="O185" s="430"/>
    </row>
    <row r="186" spans="4:15" s="172" customFormat="1" ht="12" customHeight="1">
      <c r="D186" s="449"/>
      <c r="E186" s="449"/>
      <c r="F186" s="449"/>
      <c r="J186" s="229"/>
      <c r="O186" s="430"/>
    </row>
    <row r="187" spans="4:15" s="172" customFormat="1" ht="12" customHeight="1">
      <c r="D187" s="449"/>
      <c r="E187" s="449"/>
      <c r="F187" s="449"/>
      <c r="J187" s="229"/>
      <c r="O187" s="430"/>
    </row>
    <row r="188" spans="4:15" s="172" customFormat="1" ht="12" customHeight="1">
      <c r="D188" s="449"/>
      <c r="E188" s="449"/>
      <c r="F188" s="449"/>
      <c r="J188" s="229"/>
      <c r="O188" s="430"/>
    </row>
    <row r="189" spans="4:15" s="172" customFormat="1" ht="12" customHeight="1">
      <c r="D189" s="449"/>
      <c r="E189" s="449"/>
      <c r="F189" s="449"/>
      <c r="J189" s="229"/>
      <c r="O189" s="430"/>
    </row>
    <row r="190" spans="4:15" s="172" customFormat="1" ht="12" customHeight="1">
      <c r="D190" s="449"/>
      <c r="E190" s="449"/>
      <c r="F190" s="449"/>
      <c r="J190" s="229"/>
      <c r="O190" s="430"/>
    </row>
    <row r="191" spans="4:15" s="172" customFormat="1" ht="12" customHeight="1">
      <c r="D191" s="449"/>
      <c r="E191" s="449"/>
      <c r="F191" s="449"/>
      <c r="J191" s="229"/>
      <c r="O191" s="430"/>
    </row>
    <row r="192" spans="4:15" s="172" customFormat="1" ht="12" customHeight="1">
      <c r="D192" s="449"/>
      <c r="E192" s="449"/>
      <c r="F192" s="449"/>
      <c r="J192" s="229"/>
      <c r="O192" s="430"/>
    </row>
    <row r="193" spans="4:15" s="172" customFormat="1" ht="12" customHeight="1">
      <c r="D193" s="449"/>
      <c r="E193" s="449"/>
      <c r="F193" s="449"/>
      <c r="J193" s="229"/>
      <c r="O193" s="430"/>
    </row>
    <row r="194" spans="4:15" s="172" customFormat="1" ht="12" customHeight="1">
      <c r="D194" s="449"/>
      <c r="E194" s="449"/>
      <c r="F194" s="449"/>
      <c r="J194" s="229"/>
      <c r="O194" s="430"/>
    </row>
    <row r="195" spans="4:15" s="172" customFormat="1" ht="12" customHeight="1">
      <c r="D195" s="449"/>
      <c r="E195" s="449"/>
      <c r="F195" s="449"/>
      <c r="J195" s="229"/>
      <c r="O195" s="430"/>
    </row>
    <row r="196" spans="4:15" s="172" customFormat="1" ht="12" customHeight="1">
      <c r="D196" s="449"/>
      <c r="E196" s="449"/>
      <c r="F196" s="449"/>
      <c r="J196" s="229"/>
      <c r="O196" s="430"/>
    </row>
    <row r="197" spans="4:15" s="172" customFormat="1" ht="12" customHeight="1">
      <c r="D197" s="449"/>
      <c r="E197" s="449"/>
      <c r="F197" s="449"/>
      <c r="J197" s="229"/>
      <c r="O197" s="430"/>
    </row>
    <row r="198" spans="4:15" s="172" customFormat="1" ht="12" customHeight="1">
      <c r="D198" s="449"/>
      <c r="E198" s="449"/>
      <c r="F198" s="449"/>
      <c r="J198" s="229"/>
      <c r="O198" s="430"/>
    </row>
    <row r="199" spans="4:15" s="172" customFormat="1" ht="12" customHeight="1">
      <c r="D199" s="449"/>
      <c r="E199" s="449"/>
      <c r="F199" s="449"/>
      <c r="J199" s="229"/>
      <c r="O199" s="430"/>
    </row>
    <row r="200" spans="4:15" s="172" customFormat="1" ht="12" customHeight="1">
      <c r="D200" s="449"/>
      <c r="E200" s="449"/>
      <c r="F200" s="449"/>
      <c r="J200" s="229"/>
      <c r="O200" s="430"/>
    </row>
    <row r="201" spans="4:15" s="172" customFormat="1" ht="12" customHeight="1">
      <c r="D201" s="449"/>
      <c r="E201" s="449"/>
      <c r="F201" s="449"/>
      <c r="J201" s="229"/>
      <c r="O201" s="430"/>
    </row>
    <row r="202" spans="4:15" s="172" customFormat="1" ht="12" customHeight="1">
      <c r="D202" s="449"/>
      <c r="E202" s="449"/>
      <c r="F202" s="449"/>
      <c r="J202" s="229"/>
      <c r="O202" s="430"/>
    </row>
    <row r="203" spans="4:15" s="172" customFormat="1" ht="12" customHeight="1">
      <c r="D203" s="449"/>
      <c r="E203" s="449"/>
      <c r="F203" s="449"/>
      <c r="J203" s="229"/>
      <c r="O203" s="430"/>
    </row>
    <row r="204" spans="4:15" s="172" customFormat="1" ht="12" customHeight="1">
      <c r="D204" s="449"/>
      <c r="E204" s="449"/>
      <c r="F204" s="449"/>
      <c r="J204" s="229"/>
      <c r="O204" s="430"/>
    </row>
    <row r="205" spans="4:15" s="172" customFormat="1" ht="12" customHeight="1">
      <c r="D205" s="449"/>
      <c r="E205" s="449"/>
      <c r="F205" s="449"/>
      <c r="J205" s="229"/>
      <c r="O205" s="430"/>
    </row>
    <row r="206" spans="4:15" s="172" customFormat="1" ht="12" customHeight="1">
      <c r="D206" s="449"/>
      <c r="E206" s="449"/>
      <c r="F206" s="449"/>
      <c r="J206" s="229"/>
      <c r="O206" s="430"/>
    </row>
    <row r="207" spans="4:15" s="172" customFormat="1" ht="12" customHeight="1">
      <c r="D207" s="449"/>
      <c r="E207" s="449"/>
      <c r="F207" s="449"/>
      <c r="J207" s="229"/>
      <c r="O207" s="430"/>
    </row>
    <row r="208" spans="4:15" s="172" customFormat="1" ht="12" customHeight="1">
      <c r="D208" s="449"/>
      <c r="E208" s="449"/>
      <c r="F208" s="449"/>
      <c r="J208" s="229"/>
      <c r="O208" s="430"/>
    </row>
    <row r="209" spans="4:15" s="172" customFormat="1" ht="12" customHeight="1">
      <c r="D209" s="449"/>
      <c r="E209" s="449"/>
      <c r="F209" s="449"/>
      <c r="J209" s="229"/>
      <c r="O209" s="430"/>
    </row>
    <row r="210" spans="4:15" s="172" customFormat="1" ht="12" customHeight="1">
      <c r="D210" s="449"/>
      <c r="E210" s="449"/>
      <c r="F210" s="449"/>
      <c r="J210" s="229"/>
      <c r="O210" s="430"/>
    </row>
    <row r="211" spans="4:15" s="172" customFormat="1" ht="12" customHeight="1">
      <c r="D211" s="449"/>
      <c r="E211" s="449"/>
      <c r="F211" s="449"/>
      <c r="J211" s="229"/>
      <c r="O211" s="430"/>
    </row>
    <row r="212" spans="4:15" s="172" customFormat="1" ht="12" customHeight="1">
      <c r="D212" s="449"/>
      <c r="E212" s="449"/>
      <c r="F212" s="449"/>
      <c r="J212" s="229"/>
      <c r="O212" s="430"/>
    </row>
    <row r="213" spans="4:15" s="172" customFormat="1" ht="12" customHeight="1">
      <c r="D213" s="449"/>
      <c r="E213" s="449"/>
      <c r="F213" s="449"/>
      <c r="J213" s="229"/>
      <c r="O213" s="430"/>
    </row>
    <row r="214" spans="4:15" s="172" customFormat="1" ht="12" customHeight="1">
      <c r="D214" s="449"/>
      <c r="E214" s="449"/>
      <c r="F214" s="449"/>
      <c r="J214" s="229"/>
      <c r="O214" s="430"/>
    </row>
    <row r="215" spans="4:15" s="172" customFormat="1" ht="12" customHeight="1">
      <c r="D215" s="449"/>
      <c r="E215" s="449"/>
      <c r="F215" s="449"/>
      <c r="J215" s="229"/>
      <c r="O215" s="430"/>
    </row>
    <row r="216" spans="4:15" s="172" customFormat="1" ht="12" customHeight="1">
      <c r="D216" s="449"/>
      <c r="E216" s="449"/>
      <c r="F216" s="449"/>
      <c r="J216" s="229"/>
      <c r="O216" s="430"/>
    </row>
    <row r="217" spans="4:15" s="172" customFormat="1" ht="12" customHeight="1">
      <c r="D217" s="449"/>
      <c r="E217" s="449"/>
      <c r="F217" s="449"/>
      <c r="J217" s="229"/>
      <c r="O217" s="430"/>
    </row>
    <row r="218" spans="4:15" s="172" customFormat="1" ht="12" customHeight="1">
      <c r="D218" s="449"/>
      <c r="E218" s="449"/>
      <c r="F218" s="449"/>
      <c r="J218" s="229"/>
      <c r="O218" s="430"/>
    </row>
    <row r="219" spans="4:15" s="172" customFormat="1" ht="12" customHeight="1">
      <c r="D219" s="449"/>
      <c r="E219" s="449"/>
      <c r="F219" s="449"/>
      <c r="J219" s="229"/>
      <c r="O219" s="430"/>
    </row>
    <row r="220" spans="4:15" s="172" customFormat="1" ht="12" customHeight="1">
      <c r="D220" s="449"/>
      <c r="E220" s="449"/>
      <c r="F220" s="449"/>
      <c r="J220" s="229"/>
      <c r="O220" s="430"/>
    </row>
    <row r="221" spans="4:15" s="172" customFormat="1" ht="12" customHeight="1">
      <c r="D221" s="449"/>
      <c r="E221" s="449"/>
      <c r="F221" s="449"/>
      <c r="J221" s="229"/>
      <c r="O221" s="430"/>
    </row>
    <row r="222" spans="4:15" s="172" customFormat="1" ht="12" customHeight="1">
      <c r="D222" s="449"/>
      <c r="E222" s="449"/>
      <c r="F222" s="449"/>
      <c r="J222" s="229"/>
      <c r="O222" s="430"/>
    </row>
    <row r="223" spans="4:15" s="172" customFormat="1" ht="12" customHeight="1">
      <c r="D223" s="449"/>
      <c r="E223" s="449"/>
      <c r="F223" s="449"/>
      <c r="J223" s="229"/>
      <c r="O223" s="430"/>
    </row>
    <row r="224" spans="4:15" s="172" customFormat="1" ht="12" customHeight="1">
      <c r="D224" s="449"/>
      <c r="E224" s="449"/>
      <c r="F224" s="449"/>
      <c r="J224" s="229"/>
      <c r="O224" s="430"/>
    </row>
    <row r="225" spans="4:15" s="172" customFormat="1" ht="12" customHeight="1">
      <c r="D225" s="449"/>
      <c r="E225" s="449"/>
      <c r="F225" s="449"/>
      <c r="J225" s="229"/>
      <c r="O225" s="430"/>
    </row>
    <row r="226" spans="4:15" s="172" customFormat="1" ht="12" customHeight="1">
      <c r="D226" s="449"/>
      <c r="E226" s="449"/>
      <c r="F226" s="449"/>
      <c r="J226" s="229"/>
      <c r="O226" s="430"/>
    </row>
    <row r="227" spans="4:15" s="172" customFormat="1" ht="12" customHeight="1">
      <c r="D227" s="449"/>
      <c r="E227" s="449"/>
      <c r="F227" s="449"/>
      <c r="J227" s="229"/>
      <c r="O227" s="430"/>
    </row>
    <row r="228" spans="4:15" s="172" customFormat="1" ht="12" customHeight="1">
      <c r="D228" s="449"/>
      <c r="E228" s="449"/>
      <c r="F228" s="449"/>
      <c r="J228" s="229"/>
      <c r="O228" s="430"/>
    </row>
    <row r="229" spans="4:15" s="172" customFormat="1" ht="12" customHeight="1">
      <c r="D229" s="449"/>
      <c r="E229" s="449"/>
      <c r="F229" s="449"/>
      <c r="J229" s="229"/>
      <c r="O229" s="430"/>
    </row>
    <row r="230" spans="4:15" s="172" customFormat="1" ht="12" customHeight="1">
      <c r="D230" s="449"/>
      <c r="E230" s="449"/>
      <c r="F230" s="449"/>
      <c r="J230" s="229"/>
      <c r="O230" s="430"/>
    </row>
    <row r="231" spans="4:15" s="172" customFormat="1" ht="12" customHeight="1">
      <c r="D231" s="449"/>
      <c r="E231" s="449"/>
      <c r="F231" s="449"/>
      <c r="J231" s="229"/>
      <c r="O231" s="430"/>
    </row>
    <row r="232" spans="4:15" s="172" customFormat="1" ht="12" customHeight="1">
      <c r="D232" s="449"/>
      <c r="E232" s="449"/>
      <c r="F232" s="449"/>
      <c r="J232" s="229"/>
      <c r="O232" s="430"/>
    </row>
    <row r="233" spans="4:15" s="172" customFormat="1" ht="12" customHeight="1">
      <c r="D233" s="449"/>
      <c r="E233" s="449"/>
      <c r="F233" s="449"/>
      <c r="J233" s="229"/>
      <c r="O233" s="430"/>
    </row>
    <row r="234" spans="4:15" s="172" customFormat="1" ht="12" customHeight="1">
      <c r="D234" s="449"/>
      <c r="E234" s="449"/>
      <c r="F234" s="449"/>
      <c r="J234" s="229"/>
      <c r="O234" s="430"/>
    </row>
    <row r="235" spans="4:15" s="172" customFormat="1" ht="12" customHeight="1">
      <c r="D235" s="449"/>
      <c r="E235" s="449"/>
      <c r="F235" s="449"/>
      <c r="J235" s="229"/>
      <c r="O235" s="430"/>
    </row>
    <row r="236" spans="4:15" s="172" customFormat="1" ht="12" customHeight="1">
      <c r="D236" s="449"/>
      <c r="E236" s="449"/>
      <c r="F236" s="449"/>
      <c r="J236" s="229"/>
      <c r="O236" s="430"/>
    </row>
    <row r="237" spans="4:15" s="172" customFormat="1" ht="12" customHeight="1">
      <c r="D237" s="449"/>
      <c r="E237" s="449"/>
      <c r="F237" s="449"/>
      <c r="J237" s="229"/>
      <c r="O237" s="430"/>
    </row>
    <row r="238" spans="4:15" s="172" customFormat="1" ht="12" customHeight="1">
      <c r="D238" s="449"/>
      <c r="E238" s="449"/>
      <c r="F238" s="449"/>
      <c r="J238" s="229"/>
      <c r="O238" s="430"/>
    </row>
    <row r="239" spans="4:15" s="172" customFormat="1" ht="12" customHeight="1">
      <c r="D239" s="449"/>
      <c r="E239" s="449"/>
      <c r="F239" s="449"/>
      <c r="J239" s="229"/>
      <c r="O239" s="430"/>
    </row>
    <row r="240" spans="4:15" s="172" customFormat="1" ht="12" customHeight="1">
      <c r="D240" s="449"/>
      <c r="E240" s="449"/>
      <c r="F240" s="449"/>
      <c r="J240" s="229"/>
      <c r="O240" s="430"/>
    </row>
    <row r="241" spans="4:15" s="172" customFormat="1" ht="12" customHeight="1">
      <c r="D241" s="449"/>
      <c r="E241" s="449"/>
      <c r="F241" s="449"/>
      <c r="J241" s="229"/>
      <c r="O241" s="430"/>
    </row>
    <row r="242" spans="4:15" s="172" customFormat="1" ht="12" customHeight="1">
      <c r="D242" s="449"/>
      <c r="E242" s="449"/>
      <c r="F242" s="449"/>
      <c r="J242" s="229"/>
      <c r="O242" s="430"/>
    </row>
    <row r="243" spans="4:15" s="172" customFormat="1" ht="12" customHeight="1">
      <c r="D243" s="449"/>
      <c r="E243" s="449"/>
      <c r="F243" s="449"/>
      <c r="J243" s="229"/>
      <c r="O243" s="430"/>
    </row>
    <row r="244" spans="4:15" s="172" customFormat="1" ht="12" customHeight="1">
      <c r="D244" s="449"/>
      <c r="E244" s="449"/>
      <c r="F244" s="449"/>
      <c r="J244" s="229"/>
      <c r="O244" s="430"/>
    </row>
    <row r="245" spans="4:15" s="172" customFormat="1" ht="12" customHeight="1">
      <c r="D245" s="449"/>
      <c r="E245" s="449"/>
      <c r="F245" s="449"/>
      <c r="J245" s="229"/>
      <c r="O245" s="430"/>
    </row>
    <row r="246" spans="4:15" s="172" customFormat="1" ht="12" customHeight="1">
      <c r="D246" s="449"/>
      <c r="E246" s="449"/>
      <c r="F246" s="449"/>
      <c r="J246" s="229"/>
      <c r="O246" s="430"/>
    </row>
    <row r="247" spans="4:15" s="172" customFormat="1" ht="12" customHeight="1">
      <c r="D247" s="449"/>
      <c r="E247" s="449"/>
      <c r="F247" s="449"/>
      <c r="J247" s="229"/>
      <c r="O247" s="430"/>
    </row>
    <row r="248" spans="4:15" s="172" customFormat="1" ht="12" customHeight="1">
      <c r="D248" s="449"/>
      <c r="E248" s="449"/>
      <c r="F248" s="449"/>
      <c r="J248" s="229"/>
      <c r="O248" s="430"/>
    </row>
    <row r="249" spans="4:15" s="172" customFormat="1" ht="12" customHeight="1">
      <c r="D249" s="449"/>
      <c r="E249" s="449"/>
      <c r="F249" s="449"/>
      <c r="J249" s="229"/>
      <c r="O249" s="430"/>
    </row>
    <row r="250" spans="4:15" s="172" customFormat="1" ht="12" customHeight="1">
      <c r="D250" s="449"/>
      <c r="E250" s="449"/>
      <c r="F250" s="449"/>
      <c r="J250" s="229"/>
      <c r="O250" s="430"/>
    </row>
    <row r="251" spans="4:15" s="172" customFormat="1" ht="12" customHeight="1">
      <c r="D251" s="449"/>
      <c r="E251" s="449"/>
      <c r="F251" s="449"/>
      <c r="J251" s="229"/>
      <c r="O251" s="430"/>
    </row>
    <row r="252" spans="4:15" s="172" customFormat="1" ht="12" customHeight="1">
      <c r="D252" s="449"/>
      <c r="E252" s="449"/>
      <c r="F252" s="449"/>
      <c r="J252" s="229"/>
      <c r="O252" s="430"/>
    </row>
    <row r="253" spans="4:15" s="172" customFormat="1" ht="12" customHeight="1">
      <c r="D253" s="449"/>
      <c r="E253" s="449"/>
      <c r="F253" s="449"/>
      <c r="J253" s="229"/>
      <c r="O253" s="430"/>
    </row>
    <row r="254" spans="4:15" s="172" customFormat="1" ht="12" customHeight="1">
      <c r="D254" s="449"/>
      <c r="E254" s="449"/>
      <c r="F254" s="449"/>
      <c r="J254" s="229"/>
      <c r="O254" s="430"/>
    </row>
    <row r="255" spans="4:15" s="172" customFormat="1" ht="12" customHeight="1">
      <c r="D255" s="449"/>
      <c r="E255" s="449"/>
      <c r="F255" s="449"/>
      <c r="J255" s="229"/>
      <c r="O255" s="430"/>
    </row>
    <row r="256" spans="4:15" s="172" customFormat="1" ht="12" customHeight="1">
      <c r="D256" s="449"/>
      <c r="E256" s="449"/>
      <c r="F256" s="449"/>
      <c r="J256" s="229"/>
      <c r="O256" s="430"/>
    </row>
    <row r="257" spans="4:15" s="172" customFormat="1" ht="12" customHeight="1">
      <c r="D257" s="449"/>
      <c r="E257" s="449"/>
      <c r="F257" s="449"/>
      <c r="J257" s="229"/>
      <c r="O257" s="430"/>
    </row>
    <row r="258" spans="4:15" s="172" customFormat="1" ht="12" customHeight="1">
      <c r="D258" s="449"/>
      <c r="E258" s="449"/>
      <c r="F258" s="449"/>
      <c r="J258" s="229"/>
      <c r="O258" s="430"/>
    </row>
    <row r="259" spans="4:15" s="172" customFormat="1" ht="12" customHeight="1">
      <c r="D259" s="449"/>
      <c r="E259" s="449"/>
      <c r="F259" s="449"/>
      <c r="J259" s="229"/>
      <c r="O259" s="430"/>
    </row>
    <row r="260" spans="4:15" s="172" customFormat="1" ht="12" customHeight="1">
      <c r="D260" s="449"/>
      <c r="E260" s="449"/>
      <c r="F260" s="449"/>
      <c r="J260" s="229"/>
      <c r="O260" s="430"/>
    </row>
    <row r="261" spans="4:15" s="172" customFormat="1" ht="12" customHeight="1">
      <c r="D261" s="449"/>
      <c r="E261" s="449"/>
      <c r="F261" s="449"/>
      <c r="J261" s="229"/>
      <c r="O261" s="430"/>
    </row>
    <row r="262" spans="4:15" s="172" customFormat="1" ht="12" customHeight="1">
      <c r="D262" s="449"/>
      <c r="E262" s="449"/>
      <c r="F262" s="449"/>
      <c r="J262" s="229"/>
      <c r="O262" s="430"/>
    </row>
    <row r="263" spans="4:15" s="172" customFormat="1" ht="12" customHeight="1">
      <c r="D263" s="449"/>
      <c r="E263" s="449"/>
      <c r="F263" s="449"/>
      <c r="J263" s="229"/>
      <c r="O263" s="430"/>
    </row>
    <row r="264" spans="4:15" s="172" customFormat="1" ht="12" customHeight="1">
      <c r="D264" s="449"/>
      <c r="E264" s="449"/>
      <c r="F264" s="449"/>
      <c r="J264" s="229"/>
      <c r="O264" s="430"/>
    </row>
    <row r="265" spans="4:15" s="172" customFormat="1" ht="12" customHeight="1">
      <c r="D265" s="449"/>
      <c r="E265" s="449"/>
      <c r="F265" s="449"/>
      <c r="J265" s="229"/>
      <c r="O265" s="430"/>
    </row>
    <row r="266" spans="4:15" s="172" customFormat="1" ht="12" customHeight="1">
      <c r="D266" s="449"/>
      <c r="E266" s="449"/>
      <c r="F266" s="449"/>
      <c r="J266" s="229"/>
      <c r="O266" s="430"/>
    </row>
    <row r="267" spans="4:15" s="172" customFormat="1" ht="12" customHeight="1">
      <c r="D267" s="449"/>
      <c r="E267" s="449"/>
      <c r="F267" s="449"/>
      <c r="J267" s="229"/>
      <c r="O267" s="430"/>
    </row>
    <row r="268" spans="4:15" s="172" customFormat="1" ht="12" customHeight="1">
      <c r="D268" s="449"/>
      <c r="E268" s="449"/>
      <c r="F268" s="449"/>
      <c r="J268" s="229"/>
      <c r="O268" s="430"/>
    </row>
    <row r="269" spans="4:15" s="172" customFormat="1" ht="12" customHeight="1">
      <c r="D269" s="449"/>
      <c r="E269" s="449"/>
      <c r="F269" s="449"/>
      <c r="J269" s="229"/>
      <c r="O269" s="430"/>
    </row>
    <row r="270" spans="4:15" s="172" customFormat="1" ht="12" customHeight="1">
      <c r="D270" s="449"/>
      <c r="E270" s="449"/>
      <c r="F270" s="449"/>
      <c r="J270" s="229"/>
      <c r="O270" s="430"/>
    </row>
    <row r="271" spans="4:15" s="172" customFormat="1" ht="12" customHeight="1">
      <c r="D271" s="449"/>
      <c r="E271" s="449"/>
      <c r="F271" s="449"/>
      <c r="J271" s="229"/>
      <c r="O271" s="430"/>
    </row>
    <row r="272" spans="4:15" s="172" customFormat="1" ht="12" customHeight="1">
      <c r="D272" s="449"/>
      <c r="E272" s="449"/>
      <c r="F272" s="449"/>
      <c r="J272" s="229"/>
      <c r="O272" s="430"/>
    </row>
    <row r="273" spans="4:15" s="172" customFormat="1" ht="12" customHeight="1">
      <c r="D273" s="449"/>
      <c r="E273" s="449"/>
      <c r="F273" s="449"/>
      <c r="J273" s="229"/>
      <c r="O273" s="430"/>
    </row>
    <row r="274" spans="4:15" s="172" customFormat="1" ht="12" customHeight="1">
      <c r="D274" s="449"/>
      <c r="E274" s="449"/>
      <c r="F274" s="449"/>
      <c r="J274" s="229"/>
      <c r="O274" s="430"/>
    </row>
    <row r="275" spans="4:15" s="172" customFormat="1" ht="12" customHeight="1">
      <c r="D275" s="449"/>
      <c r="E275" s="449"/>
      <c r="F275" s="449"/>
      <c r="J275" s="229"/>
      <c r="O275" s="430"/>
    </row>
    <row r="276" spans="4:15" s="172" customFormat="1" ht="12" customHeight="1">
      <c r="D276" s="449"/>
      <c r="E276" s="449"/>
      <c r="F276" s="449"/>
      <c r="J276" s="229"/>
      <c r="O276" s="430"/>
    </row>
    <row r="277" spans="4:15" s="172" customFormat="1" ht="12" customHeight="1">
      <c r="D277" s="449"/>
      <c r="E277" s="449"/>
      <c r="F277" s="449"/>
      <c r="J277" s="229"/>
      <c r="O277" s="430"/>
    </row>
    <row r="278" spans="4:15" s="172" customFormat="1" ht="12" customHeight="1">
      <c r="D278" s="449"/>
      <c r="E278" s="449"/>
      <c r="F278" s="449"/>
      <c r="J278" s="229"/>
      <c r="O278" s="430"/>
    </row>
    <row r="279" spans="4:15" s="172" customFormat="1" ht="12" customHeight="1">
      <c r="D279" s="449"/>
      <c r="E279" s="449"/>
      <c r="F279" s="449"/>
      <c r="J279" s="229"/>
      <c r="O279" s="430"/>
    </row>
    <row r="280" spans="4:15" s="172" customFormat="1" ht="12" customHeight="1">
      <c r="D280" s="449"/>
      <c r="E280" s="449"/>
      <c r="F280" s="449"/>
      <c r="J280" s="229"/>
      <c r="O280" s="430"/>
    </row>
    <row r="281" spans="4:15" s="172" customFormat="1" ht="12" customHeight="1">
      <c r="D281" s="449"/>
      <c r="E281" s="449"/>
      <c r="F281" s="449"/>
      <c r="J281" s="229"/>
      <c r="O281" s="430"/>
    </row>
    <row r="282" spans="4:15" s="172" customFormat="1" ht="12" customHeight="1">
      <c r="D282" s="449"/>
      <c r="E282" s="449"/>
      <c r="F282" s="449"/>
      <c r="J282" s="229"/>
      <c r="O282" s="430"/>
    </row>
    <row r="283" spans="4:15" s="172" customFormat="1" ht="12" customHeight="1">
      <c r="D283" s="449"/>
      <c r="E283" s="449"/>
      <c r="F283" s="449"/>
      <c r="J283" s="229"/>
      <c r="O283" s="430"/>
    </row>
    <row r="284" spans="4:15" s="172" customFormat="1" ht="12" customHeight="1">
      <c r="D284" s="449"/>
      <c r="E284" s="449"/>
      <c r="F284" s="449"/>
      <c r="J284" s="229"/>
      <c r="O284" s="430"/>
    </row>
    <row r="285" spans="4:15" s="172" customFormat="1" ht="12" customHeight="1">
      <c r="D285" s="449"/>
      <c r="E285" s="449"/>
      <c r="F285" s="449"/>
      <c r="J285" s="229"/>
      <c r="O285" s="430"/>
    </row>
    <row r="286" spans="4:15" s="172" customFormat="1" ht="12" customHeight="1">
      <c r="D286" s="449"/>
      <c r="E286" s="449"/>
      <c r="F286" s="449"/>
      <c r="J286" s="229"/>
      <c r="O286" s="430"/>
    </row>
    <row r="287" spans="4:15" s="172" customFormat="1" ht="12" customHeight="1">
      <c r="D287" s="449"/>
      <c r="E287" s="449"/>
      <c r="F287" s="449"/>
      <c r="J287" s="229"/>
      <c r="O287" s="430"/>
    </row>
    <row r="288" spans="4:15" s="172" customFormat="1" ht="12" customHeight="1">
      <c r="D288" s="449"/>
      <c r="E288" s="449"/>
      <c r="F288" s="449"/>
      <c r="J288" s="229"/>
      <c r="O288" s="430"/>
    </row>
    <row r="289" spans="4:15" s="172" customFormat="1" ht="12" customHeight="1">
      <c r="D289" s="449"/>
      <c r="E289" s="449"/>
      <c r="F289" s="449"/>
      <c r="J289" s="229"/>
      <c r="O289" s="430"/>
    </row>
    <row r="290" spans="4:15" s="172" customFormat="1" ht="12" customHeight="1">
      <c r="D290" s="449"/>
      <c r="E290" s="449"/>
      <c r="F290" s="449"/>
      <c r="J290" s="229"/>
      <c r="O290" s="430"/>
    </row>
    <row r="291" spans="4:15" s="172" customFormat="1" ht="12" customHeight="1">
      <c r="D291" s="449"/>
      <c r="E291" s="449"/>
      <c r="F291" s="449"/>
      <c r="J291" s="229"/>
      <c r="O291" s="430"/>
    </row>
    <row r="292" spans="4:15" s="172" customFormat="1" ht="12" customHeight="1">
      <c r="D292" s="449"/>
      <c r="E292" s="449"/>
      <c r="F292" s="449"/>
      <c r="J292" s="229"/>
      <c r="O292" s="430"/>
    </row>
    <row r="293" spans="4:15" s="172" customFormat="1" ht="12" customHeight="1">
      <c r="D293" s="449"/>
      <c r="E293" s="449"/>
      <c r="F293" s="449"/>
      <c r="J293" s="229"/>
      <c r="O293" s="430"/>
    </row>
    <row r="294" spans="4:15" s="172" customFormat="1" ht="12" customHeight="1">
      <c r="D294" s="449"/>
      <c r="E294" s="449"/>
      <c r="F294" s="449"/>
      <c r="J294" s="229"/>
      <c r="O294" s="430"/>
    </row>
    <row r="295" spans="4:15" s="172" customFormat="1" ht="12" customHeight="1">
      <c r="D295" s="449"/>
      <c r="E295" s="449"/>
      <c r="F295" s="449"/>
      <c r="J295" s="229"/>
      <c r="O295" s="430"/>
    </row>
    <row r="296" spans="4:15" s="172" customFormat="1" ht="12" customHeight="1">
      <c r="D296" s="449"/>
      <c r="E296" s="449"/>
      <c r="F296" s="449"/>
      <c r="J296" s="229"/>
      <c r="O296" s="430"/>
    </row>
    <row r="297" spans="4:15" s="172" customFormat="1" ht="12" customHeight="1">
      <c r="D297" s="449"/>
      <c r="E297" s="449"/>
      <c r="F297" s="449"/>
      <c r="J297" s="229"/>
      <c r="O297" s="430"/>
    </row>
    <row r="298" spans="4:15" s="172" customFormat="1" ht="12" customHeight="1">
      <c r="D298" s="449"/>
      <c r="E298" s="449"/>
      <c r="F298" s="449"/>
      <c r="J298" s="229"/>
      <c r="O298" s="430"/>
    </row>
    <row r="299" spans="4:15" s="172" customFormat="1" ht="12" customHeight="1">
      <c r="D299" s="449"/>
      <c r="E299" s="449"/>
      <c r="F299" s="449"/>
      <c r="J299" s="229"/>
      <c r="O299" s="430"/>
    </row>
    <row r="300" spans="4:15" s="172" customFormat="1" ht="12" customHeight="1">
      <c r="D300" s="449"/>
      <c r="E300" s="449"/>
      <c r="F300" s="449"/>
      <c r="J300" s="229"/>
      <c r="O300" s="430"/>
    </row>
    <row r="301" spans="4:15" s="172" customFormat="1" ht="12" customHeight="1">
      <c r="D301" s="449"/>
      <c r="E301" s="449"/>
      <c r="F301" s="449"/>
      <c r="J301" s="229"/>
      <c r="O301" s="430"/>
    </row>
    <row r="302" spans="4:15" s="172" customFormat="1" ht="12" customHeight="1">
      <c r="D302" s="449"/>
      <c r="E302" s="449"/>
      <c r="F302" s="449"/>
      <c r="J302" s="229"/>
      <c r="O302" s="430"/>
    </row>
    <row r="303" spans="4:15" s="172" customFormat="1" ht="12" customHeight="1">
      <c r="D303" s="449"/>
      <c r="E303" s="449"/>
      <c r="F303" s="449"/>
      <c r="J303" s="229"/>
      <c r="O303" s="430"/>
    </row>
    <row r="304" spans="4:15" s="172" customFormat="1" ht="12" customHeight="1">
      <c r="D304" s="449"/>
      <c r="E304" s="449"/>
      <c r="F304" s="449"/>
      <c r="J304" s="229"/>
      <c r="O304" s="430"/>
    </row>
    <row r="305" spans="4:15" s="172" customFormat="1" ht="12" customHeight="1">
      <c r="D305" s="449"/>
      <c r="E305" s="449"/>
      <c r="F305" s="449"/>
      <c r="J305" s="229"/>
      <c r="O305" s="430"/>
    </row>
    <row r="306" spans="4:15" s="172" customFormat="1" ht="12" customHeight="1">
      <c r="D306" s="449"/>
      <c r="E306" s="449"/>
      <c r="F306" s="449"/>
      <c r="J306" s="229"/>
      <c r="O306" s="430"/>
    </row>
    <row r="307" spans="4:15" s="172" customFormat="1" ht="12" customHeight="1">
      <c r="D307" s="449"/>
      <c r="E307" s="449"/>
      <c r="F307" s="449"/>
      <c r="J307" s="229"/>
      <c r="O307" s="430"/>
    </row>
    <row r="308" spans="4:15" s="172" customFormat="1" ht="12" customHeight="1">
      <c r="D308" s="449"/>
      <c r="E308" s="449"/>
      <c r="F308" s="449"/>
      <c r="J308" s="229"/>
      <c r="O308" s="430"/>
    </row>
    <row r="309" spans="4:15" s="172" customFormat="1" ht="12" customHeight="1">
      <c r="D309" s="449"/>
      <c r="E309" s="449"/>
      <c r="F309" s="449"/>
      <c r="J309" s="229"/>
      <c r="O309" s="430"/>
    </row>
    <row r="310" spans="4:15" s="172" customFormat="1" ht="12" customHeight="1">
      <c r="D310" s="449"/>
      <c r="E310" s="449"/>
      <c r="F310" s="449"/>
      <c r="J310" s="229"/>
      <c r="O310" s="430"/>
    </row>
    <row r="311" spans="4:15" s="172" customFormat="1" ht="12" customHeight="1">
      <c r="D311" s="449"/>
      <c r="E311" s="449"/>
      <c r="F311" s="449"/>
      <c r="J311" s="229"/>
      <c r="O311" s="430"/>
    </row>
    <row r="312" spans="4:15" s="172" customFormat="1" ht="12" customHeight="1">
      <c r="D312" s="449"/>
      <c r="E312" s="449"/>
      <c r="F312" s="449"/>
      <c r="J312" s="229"/>
      <c r="O312" s="430"/>
    </row>
    <row r="313" spans="4:15" s="172" customFormat="1" ht="12" customHeight="1">
      <c r="D313" s="449"/>
      <c r="E313" s="449"/>
      <c r="F313" s="449"/>
      <c r="J313" s="229"/>
      <c r="O313" s="430"/>
    </row>
    <row r="314" spans="4:15" s="172" customFormat="1" ht="12" customHeight="1">
      <c r="D314" s="449"/>
      <c r="E314" s="449"/>
      <c r="F314" s="449"/>
      <c r="J314" s="229"/>
      <c r="O314" s="430"/>
    </row>
    <row r="315" spans="4:15" s="172" customFormat="1" ht="12" customHeight="1">
      <c r="D315" s="449"/>
      <c r="E315" s="449"/>
      <c r="F315" s="449"/>
      <c r="J315" s="229"/>
      <c r="O315" s="430"/>
    </row>
    <row r="316" spans="4:15" s="172" customFormat="1" ht="12" customHeight="1">
      <c r="D316" s="449"/>
      <c r="E316" s="449"/>
      <c r="F316" s="449"/>
      <c r="J316" s="229"/>
      <c r="O316" s="430"/>
    </row>
    <row r="317" spans="4:15" s="172" customFormat="1" ht="12" customHeight="1">
      <c r="D317" s="449"/>
      <c r="E317" s="449"/>
      <c r="F317" s="449"/>
      <c r="J317" s="229"/>
      <c r="O317" s="430"/>
    </row>
    <row r="318" spans="4:15" s="172" customFormat="1" ht="12" customHeight="1">
      <c r="D318" s="449"/>
      <c r="E318" s="449"/>
      <c r="F318" s="449"/>
      <c r="J318" s="229"/>
      <c r="O318" s="430"/>
    </row>
    <row r="319" spans="4:15" s="172" customFormat="1" ht="12" customHeight="1">
      <c r="D319" s="449"/>
      <c r="E319" s="449"/>
      <c r="F319" s="449"/>
      <c r="J319" s="229"/>
      <c r="O319" s="430"/>
    </row>
    <row r="320" spans="4:15" s="172" customFormat="1" ht="12" customHeight="1">
      <c r="D320" s="449"/>
      <c r="E320" s="449"/>
      <c r="F320" s="449"/>
      <c r="J320" s="229"/>
      <c r="O320" s="430"/>
    </row>
    <row r="321" spans="4:15" s="172" customFormat="1" ht="12" customHeight="1">
      <c r="D321" s="449"/>
      <c r="E321" s="449"/>
      <c r="F321" s="449"/>
      <c r="J321" s="229"/>
      <c r="O321" s="430"/>
    </row>
    <row r="322" spans="4:15" s="172" customFormat="1" ht="12" customHeight="1">
      <c r="D322" s="449"/>
      <c r="E322" s="449"/>
      <c r="F322" s="449"/>
      <c r="J322" s="229"/>
      <c r="O322" s="430"/>
    </row>
    <row r="323" spans="4:15" s="172" customFormat="1" ht="12" customHeight="1">
      <c r="D323" s="449"/>
      <c r="E323" s="449"/>
      <c r="F323" s="449"/>
      <c r="J323" s="229"/>
      <c r="O323" s="430"/>
    </row>
    <row r="324" spans="4:15" s="172" customFormat="1" ht="12" customHeight="1">
      <c r="D324" s="449"/>
      <c r="E324" s="449"/>
      <c r="F324" s="449"/>
      <c r="J324" s="229"/>
      <c r="O324" s="430"/>
    </row>
    <row r="325" spans="4:15" s="172" customFormat="1" ht="12" customHeight="1">
      <c r="D325" s="449"/>
      <c r="E325" s="449"/>
      <c r="F325" s="449"/>
      <c r="J325" s="229"/>
      <c r="O325" s="430"/>
    </row>
    <row r="326" spans="4:15" s="172" customFormat="1" ht="12" customHeight="1">
      <c r="D326" s="449"/>
      <c r="E326" s="449"/>
      <c r="F326" s="449"/>
      <c r="J326" s="229"/>
      <c r="O326" s="430"/>
    </row>
    <row r="327" spans="4:15" s="172" customFormat="1" ht="12" customHeight="1">
      <c r="D327" s="449"/>
      <c r="E327" s="449"/>
      <c r="F327" s="449"/>
      <c r="J327" s="229"/>
      <c r="O327" s="430"/>
    </row>
    <row r="328" spans="4:15" s="172" customFormat="1" ht="12" customHeight="1">
      <c r="D328" s="449"/>
      <c r="E328" s="449"/>
      <c r="F328" s="449"/>
      <c r="J328" s="229"/>
      <c r="O328" s="430"/>
    </row>
    <row r="329" spans="4:15" s="172" customFormat="1" ht="12" customHeight="1">
      <c r="D329" s="449"/>
      <c r="E329" s="449"/>
      <c r="F329" s="449"/>
      <c r="J329" s="229"/>
      <c r="O329" s="430"/>
    </row>
    <row r="330" spans="4:15" s="172" customFormat="1" ht="12" customHeight="1">
      <c r="D330" s="449"/>
      <c r="E330" s="449"/>
      <c r="F330" s="449"/>
      <c r="J330" s="229"/>
      <c r="O330" s="430"/>
    </row>
    <row r="331" spans="4:15" s="172" customFormat="1" ht="12" customHeight="1">
      <c r="D331" s="449"/>
      <c r="E331" s="449"/>
      <c r="F331" s="449"/>
      <c r="J331" s="229"/>
      <c r="O331" s="430"/>
    </row>
    <row r="332" spans="4:15" s="172" customFormat="1" ht="12" customHeight="1">
      <c r="D332" s="449"/>
      <c r="E332" s="449"/>
      <c r="F332" s="449"/>
      <c r="J332" s="229"/>
      <c r="O332" s="430"/>
    </row>
    <row r="333" spans="4:15" s="172" customFormat="1" ht="12" customHeight="1">
      <c r="D333" s="449"/>
      <c r="E333" s="449"/>
      <c r="F333" s="449"/>
      <c r="J333" s="229"/>
      <c r="O333" s="430"/>
    </row>
    <row r="334" spans="4:15" s="172" customFormat="1" ht="12" customHeight="1">
      <c r="D334" s="449"/>
      <c r="E334" s="449"/>
      <c r="F334" s="449"/>
      <c r="J334" s="229"/>
      <c r="O334" s="430"/>
    </row>
    <row r="335" spans="4:15" s="172" customFormat="1" ht="12" customHeight="1">
      <c r="D335" s="449"/>
      <c r="E335" s="449"/>
      <c r="F335" s="449"/>
      <c r="J335" s="229"/>
      <c r="O335" s="430"/>
    </row>
    <row r="336" spans="4:15" s="172" customFormat="1" ht="12" customHeight="1">
      <c r="D336" s="449"/>
      <c r="E336" s="449"/>
      <c r="F336" s="449"/>
      <c r="J336" s="229"/>
      <c r="O336" s="430"/>
    </row>
    <row r="337" spans="4:15" s="172" customFormat="1" ht="12" customHeight="1">
      <c r="D337" s="449"/>
      <c r="E337" s="449"/>
      <c r="F337" s="449"/>
      <c r="J337" s="229"/>
      <c r="O337" s="430"/>
    </row>
    <row r="338" spans="4:15" s="172" customFormat="1" ht="12" customHeight="1">
      <c r="D338" s="449"/>
      <c r="E338" s="449"/>
      <c r="F338" s="449"/>
      <c r="J338" s="229"/>
      <c r="O338" s="430"/>
    </row>
    <row r="339" spans="4:15" s="172" customFormat="1" ht="12" customHeight="1">
      <c r="D339" s="449"/>
      <c r="E339" s="449"/>
      <c r="F339" s="449"/>
      <c r="J339" s="229"/>
      <c r="O339" s="430"/>
    </row>
    <row r="340" spans="4:15" s="172" customFormat="1" ht="12" customHeight="1">
      <c r="D340" s="449"/>
      <c r="E340" s="449"/>
      <c r="F340" s="449"/>
      <c r="J340" s="229"/>
      <c r="O340" s="430"/>
    </row>
    <row r="341" spans="4:15" s="172" customFormat="1" ht="12" customHeight="1">
      <c r="D341" s="449"/>
      <c r="E341" s="449"/>
      <c r="F341" s="449"/>
      <c r="J341" s="229"/>
      <c r="O341" s="430"/>
    </row>
    <row r="342" spans="4:15" s="172" customFormat="1" ht="12" customHeight="1">
      <c r="D342" s="449"/>
      <c r="E342" s="449"/>
      <c r="F342" s="449"/>
      <c r="J342" s="229"/>
      <c r="O342" s="430"/>
    </row>
    <row r="343" spans="4:15" s="172" customFormat="1" ht="12" customHeight="1">
      <c r="D343" s="449"/>
      <c r="E343" s="449"/>
      <c r="F343" s="449"/>
      <c r="J343" s="229"/>
      <c r="O343" s="430"/>
    </row>
    <row r="344" spans="4:15" s="172" customFormat="1" ht="12" customHeight="1">
      <c r="D344" s="449"/>
      <c r="E344" s="449"/>
      <c r="F344" s="449"/>
      <c r="J344" s="229"/>
      <c r="O344" s="430"/>
    </row>
    <row r="345" spans="4:15" s="172" customFormat="1" ht="12" customHeight="1">
      <c r="D345" s="449"/>
      <c r="E345" s="449"/>
      <c r="F345" s="449"/>
      <c r="J345" s="229"/>
      <c r="O345" s="430"/>
    </row>
    <row r="346" spans="4:15" s="172" customFormat="1" ht="12" customHeight="1">
      <c r="D346" s="449"/>
      <c r="E346" s="449"/>
      <c r="F346" s="449"/>
      <c r="J346" s="229"/>
      <c r="O346" s="430"/>
    </row>
    <row r="347" spans="4:15" s="172" customFormat="1" ht="12" customHeight="1">
      <c r="D347" s="449"/>
      <c r="E347" s="449"/>
      <c r="F347" s="449"/>
      <c r="J347" s="229"/>
      <c r="O347" s="430"/>
    </row>
    <row r="348" spans="4:15" s="172" customFormat="1" ht="12" customHeight="1">
      <c r="D348" s="449"/>
      <c r="E348" s="449"/>
      <c r="F348" s="449"/>
      <c r="J348" s="229"/>
      <c r="O348" s="430"/>
    </row>
    <row r="349" spans="4:15" s="172" customFormat="1" ht="12" customHeight="1">
      <c r="D349" s="449"/>
      <c r="E349" s="449"/>
      <c r="F349" s="449"/>
      <c r="J349" s="229"/>
      <c r="O349" s="430"/>
    </row>
    <row r="350" spans="4:15" s="172" customFormat="1" ht="12" customHeight="1">
      <c r="D350" s="449"/>
      <c r="E350" s="449"/>
      <c r="F350" s="449"/>
      <c r="J350" s="229"/>
      <c r="O350" s="430"/>
    </row>
    <row r="351" spans="4:15" s="172" customFormat="1" ht="12" customHeight="1">
      <c r="D351" s="449"/>
      <c r="E351" s="449"/>
      <c r="F351" s="449"/>
      <c r="J351" s="229"/>
      <c r="O351" s="430"/>
    </row>
    <row r="352" spans="4:15" s="172" customFormat="1" ht="12" customHeight="1">
      <c r="D352" s="449"/>
      <c r="E352" s="449"/>
      <c r="F352" s="449"/>
      <c r="J352" s="229"/>
      <c r="O352" s="430"/>
    </row>
    <row r="353" spans="4:15" s="172" customFormat="1" ht="12" customHeight="1">
      <c r="D353" s="449"/>
      <c r="E353" s="449"/>
      <c r="F353" s="449"/>
      <c r="J353" s="229"/>
      <c r="O353" s="430"/>
    </row>
    <row r="354" spans="4:15" s="172" customFormat="1" ht="12" customHeight="1">
      <c r="D354" s="449"/>
      <c r="E354" s="449"/>
      <c r="F354" s="449"/>
      <c r="J354" s="229"/>
      <c r="O354" s="430"/>
    </row>
    <row r="355" spans="4:15" s="172" customFormat="1" ht="12" customHeight="1">
      <c r="D355" s="449"/>
      <c r="E355" s="449"/>
      <c r="F355" s="449"/>
      <c r="J355" s="229"/>
      <c r="O355" s="430"/>
    </row>
    <row r="356" spans="4:15" s="172" customFormat="1" ht="12" customHeight="1">
      <c r="D356" s="449"/>
      <c r="E356" s="449"/>
      <c r="F356" s="449"/>
      <c r="J356" s="229"/>
      <c r="O356" s="430"/>
    </row>
    <row r="357" spans="4:15" s="172" customFormat="1" ht="12" customHeight="1">
      <c r="D357" s="449"/>
      <c r="E357" s="449"/>
      <c r="F357" s="449"/>
      <c r="J357" s="229"/>
      <c r="O357" s="430"/>
    </row>
    <row r="358" spans="4:15" s="172" customFormat="1" ht="12" customHeight="1">
      <c r="D358" s="449"/>
      <c r="E358" s="449"/>
      <c r="F358" s="449"/>
      <c r="J358" s="229"/>
      <c r="O358" s="430"/>
    </row>
    <row r="359" spans="4:15" s="172" customFormat="1" ht="12" customHeight="1">
      <c r="D359" s="449"/>
      <c r="E359" s="449"/>
      <c r="F359" s="449"/>
      <c r="J359" s="229"/>
      <c r="O359" s="430"/>
    </row>
    <row r="360" spans="4:15" s="172" customFormat="1" ht="12" customHeight="1">
      <c r="D360" s="449"/>
      <c r="E360" s="449"/>
      <c r="F360" s="449"/>
      <c r="J360" s="229"/>
      <c r="O360" s="430"/>
    </row>
    <row r="361" spans="4:15" s="172" customFormat="1" ht="12" customHeight="1">
      <c r="D361" s="449"/>
      <c r="E361" s="449"/>
      <c r="F361" s="449"/>
      <c r="J361" s="229"/>
      <c r="O361" s="430"/>
    </row>
    <row r="362" spans="4:15" s="172" customFormat="1" ht="12" customHeight="1">
      <c r="D362" s="449"/>
      <c r="E362" s="449"/>
      <c r="F362" s="449"/>
      <c r="J362" s="229"/>
      <c r="O362" s="430"/>
    </row>
    <row r="363" spans="4:15" s="172" customFormat="1" ht="12" customHeight="1">
      <c r="D363" s="449"/>
      <c r="E363" s="449"/>
      <c r="F363" s="449"/>
      <c r="J363" s="229"/>
      <c r="O363" s="430"/>
    </row>
    <row r="364" spans="4:15" s="172" customFormat="1" ht="12" customHeight="1">
      <c r="D364" s="449"/>
      <c r="E364" s="449"/>
      <c r="F364" s="449"/>
      <c r="J364" s="229"/>
      <c r="O364" s="430"/>
    </row>
    <row r="365" spans="4:15" s="172" customFormat="1" ht="12" customHeight="1">
      <c r="D365" s="449"/>
      <c r="E365" s="449"/>
      <c r="F365" s="449"/>
      <c r="J365" s="229"/>
      <c r="O365" s="430"/>
    </row>
    <row r="366" spans="4:15" s="172" customFormat="1" ht="12" customHeight="1">
      <c r="D366" s="449"/>
      <c r="E366" s="449"/>
      <c r="F366" s="449"/>
      <c r="J366" s="229"/>
      <c r="O366" s="430"/>
    </row>
    <row r="367" spans="4:15" s="172" customFormat="1" ht="12" customHeight="1">
      <c r="D367" s="449"/>
      <c r="E367" s="449"/>
      <c r="F367" s="449"/>
      <c r="J367" s="229"/>
      <c r="O367" s="430"/>
    </row>
    <row r="368" spans="4:15" s="172" customFormat="1" ht="12" customHeight="1">
      <c r="D368" s="449"/>
      <c r="E368" s="449"/>
      <c r="F368" s="449"/>
      <c r="J368" s="229"/>
      <c r="O368" s="430"/>
    </row>
    <row r="369" spans="4:15" s="172" customFormat="1" ht="12" customHeight="1">
      <c r="D369" s="449"/>
      <c r="E369" s="449"/>
      <c r="F369" s="449"/>
      <c r="J369" s="229"/>
      <c r="O369" s="430"/>
    </row>
    <row r="370" spans="4:15" s="172" customFormat="1" ht="12" customHeight="1">
      <c r="D370" s="449"/>
      <c r="E370" s="449"/>
      <c r="F370" s="449"/>
      <c r="J370" s="229"/>
      <c r="O370" s="430"/>
    </row>
    <row r="371" spans="4:15" s="172" customFormat="1" ht="12" customHeight="1">
      <c r="D371" s="449"/>
      <c r="E371" s="449"/>
      <c r="F371" s="449"/>
      <c r="J371" s="229"/>
      <c r="O371" s="430"/>
    </row>
    <row r="372" spans="4:15" s="172" customFormat="1" ht="12" customHeight="1">
      <c r="D372" s="449"/>
      <c r="E372" s="449"/>
      <c r="F372" s="449"/>
      <c r="J372" s="229"/>
      <c r="O372" s="430"/>
    </row>
    <row r="373" spans="4:15" s="172" customFormat="1" ht="12" customHeight="1">
      <c r="D373" s="449"/>
      <c r="E373" s="449"/>
      <c r="F373" s="449"/>
      <c r="J373" s="229"/>
      <c r="O373" s="430"/>
    </row>
    <row r="374" spans="4:15" s="172" customFormat="1" ht="12" customHeight="1">
      <c r="D374" s="449"/>
      <c r="E374" s="449"/>
      <c r="F374" s="449"/>
      <c r="J374" s="229"/>
      <c r="O374" s="430"/>
    </row>
    <row r="375" spans="4:15" s="172" customFormat="1" ht="12" customHeight="1">
      <c r="D375" s="449"/>
      <c r="E375" s="449"/>
      <c r="F375" s="449"/>
      <c r="J375" s="229"/>
      <c r="O375" s="430"/>
    </row>
    <row r="376" spans="4:15" s="172" customFormat="1" ht="12" customHeight="1">
      <c r="D376" s="449"/>
      <c r="E376" s="449"/>
      <c r="F376" s="449"/>
      <c r="J376" s="229"/>
      <c r="O376" s="430"/>
    </row>
    <row r="377" spans="4:15" s="172" customFormat="1" ht="12" customHeight="1">
      <c r="D377" s="449"/>
      <c r="E377" s="449"/>
      <c r="F377" s="449"/>
      <c r="J377" s="229"/>
      <c r="O377" s="430"/>
    </row>
    <row r="378" spans="4:15" s="172" customFormat="1" ht="12" customHeight="1">
      <c r="D378" s="449"/>
      <c r="E378" s="449"/>
      <c r="F378" s="449"/>
      <c r="J378" s="229"/>
      <c r="O378" s="430"/>
    </row>
    <row r="379" spans="4:15" s="172" customFormat="1" ht="12" customHeight="1">
      <c r="D379" s="449"/>
      <c r="E379" s="449"/>
      <c r="F379" s="449"/>
      <c r="J379" s="229"/>
      <c r="O379" s="430"/>
    </row>
    <row r="380" spans="4:15" s="172" customFormat="1" ht="12" customHeight="1">
      <c r="D380" s="449"/>
      <c r="E380" s="449"/>
      <c r="F380" s="449"/>
      <c r="J380" s="229"/>
      <c r="O380" s="430"/>
    </row>
    <row r="381" spans="4:15" s="172" customFormat="1" ht="12" customHeight="1">
      <c r="D381" s="449"/>
      <c r="E381" s="449"/>
      <c r="F381" s="449"/>
      <c r="J381" s="229"/>
      <c r="O381" s="430"/>
    </row>
    <row r="382" spans="4:15" s="172" customFormat="1" ht="12" customHeight="1">
      <c r="D382" s="449"/>
      <c r="E382" s="449"/>
      <c r="F382" s="449"/>
      <c r="J382" s="229"/>
      <c r="O382" s="430"/>
    </row>
    <row r="383" spans="4:15" s="172" customFormat="1" ht="12" customHeight="1">
      <c r="D383" s="449"/>
      <c r="E383" s="449"/>
      <c r="F383" s="449"/>
      <c r="J383" s="229"/>
      <c r="O383" s="430"/>
    </row>
    <row r="384" spans="4:15" s="172" customFormat="1" ht="12" customHeight="1">
      <c r="D384" s="449"/>
      <c r="E384" s="449"/>
      <c r="F384" s="449"/>
      <c r="J384" s="229"/>
      <c r="O384" s="430"/>
    </row>
    <row r="385" spans="4:15" s="172" customFormat="1" ht="12" customHeight="1">
      <c r="D385" s="449"/>
      <c r="E385" s="449"/>
      <c r="F385" s="449"/>
      <c r="J385" s="229"/>
      <c r="O385" s="430"/>
    </row>
    <row r="386" spans="4:15" s="172" customFormat="1" ht="12" customHeight="1">
      <c r="D386" s="449"/>
      <c r="E386" s="449"/>
      <c r="F386" s="449"/>
      <c r="J386" s="229"/>
      <c r="O386" s="430"/>
    </row>
    <row r="387" spans="4:15" s="172" customFormat="1" ht="12" customHeight="1">
      <c r="D387" s="449"/>
      <c r="E387" s="449"/>
      <c r="F387" s="449"/>
      <c r="J387" s="229"/>
      <c r="O387" s="430"/>
    </row>
    <row r="388" spans="4:15" s="172" customFormat="1" ht="12" customHeight="1">
      <c r="D388" s="449"/>
      <c r="E388" s="449"/>
      <c r="F388" s="449"/>
      <c r="J388" s="229"/>
      <c r="O388" s="430"/>
    </row>
    <row r="389" spans="4:15" s="172" customFormat="1" ht="12" customHeight="1">
      <c r="D389" s="449"/>
      <c r="E389" s="449"/>
      <c r="F389" s="449"/>
      <c r="J389" s="229"/>
      <c r="O389" s="430"/>
    </row>
    <row r="390" spans="4:15" s="172" customFormat="1" ht="12" customHeight="1">
      <c r="D390" s="449"/>
      <c r="E390" s="449"/>
      <c r="F390" s="449"/>
      <c r="J390" s="229"/>
      <c r="O390" s="430"/>
    </row>
    <row r="391" spans="4:15" s="172" customFormat="1" ht="12" customHeight="1">
      <c r="D391" s="449"/>
      <c r="E391" s="449"/>
      <c r="F391" s="449"/>
      <c r="J391" s="229"/>
      <c r="O391" s="430"/>
    </row>
    <row r="392" spans="4:15" s="172" customFormat="1" ht="12" customHeight="1">
      <c r="D392" s="449"/>
      <c r="E392" s="449"/>
      <c r="F392" s="449"/>
      <c r="J392" s="229"/>
      <c r="O392" s="430"/>
    </row>
    <row r="393" spans="4:15" s="172" customFormat="1" ht="12" customHeight="1">
      <c r="D393" s="449"/>
      <c r="E393" s="449"/>
      <c r="F393" s="449"/>
      <c r="J393" s="229"/>
      <c r="O393" s="430"/>
    </row>
    <row r="394" spans="4:15" s="172" customFormat="1" ht="12" customHeight="1">
      <c r="D394" s="449"/>
      <c r="E394" s="449"/>
      <c r="F394" s="449"/>
      <c r="J394" s="229"/>
      <c r="O394" s="430"/>
    </row>
    <row r="395" spans="4:15" s="172" customFormat="1" ht="12" customHeight="1">
      <c r="D395" s="449"/>
      <c r="E395" s="449"/>
      <c r="F395" s="449"/>
      <c r="J395" s="229"/>
      <c r="O395" s="430"/>
    </row>
    <row r="396" spans="4:15" s="172" customFormat="1" ht="12" customHeight="1">
      <c r="D396" s="449"/>
      <c r="E396" s="449"/>
      <c r="F396" s="449"/>
      <c r="J396" s="229"/>
      <c r="O396" s="430"/>
    </row>
    <row r="397" spans="4:15" s="172" customFormat="1" ht="12" customHeight="1">
      <c r="D397" s="449"/>
      <c r="E397" s="449"/>
      <c r="F397" s="449"/>
      <c r="J397" s="229"/>
      <c r="O397" s="430"/>
    </row>
    <row r="398" spans="4:15" s="172" customFormat="1" ht="12" customHeight="1">
      <c r="D398" s="449"/>
      <c r="E398" s="449"/>
      <c r="F398" s="449"/>
      <c r="J398" s="229"/>
      <c r="O398" s="430"/>
    </row>
    <row r="399" spans="4:15" s="172" customFormat="1" ht="12" customHeight="1">
      <c r="D399" s="449"/>
      <c r="E399" s="449"/>
      <c r="F399" s="449"/>
      <c r="J399" s="229"/>
      <c r="O399" s="430"/>
    </row>
    <row r="400" spans="4:15" s="172" customFormat="1" ht="12" customHeight="1">
      <c r="D400" s="449"/>
      <c r="E400" s="449"/>
      <c r="F400" s="449"/>
      <c r="J400" s="229"/>
      <c r="O400" s="430"/>
    </row>
    <row r="401" spans="4:15" s="172" customFormat="1" ht="12" customHeight="1">
      <c r="D401" s="449"/>
      <c r="E401" s="449"/>
      <c r="F401" s="449"/>
      <c r="J401" s="229"/>
      <c r="O401" s="430"/>
    </row>
    <row r="402" spans="4:15" s="172" customFormat="1" ht="12" customHeight="1">
      <c r="D402" s="449"/>
      <c r="E402" s="449"/>
      <c r="F402" s="449"/>
      <c r="J402" s="229"/>
      <c r="O402" s="430"/>
    </row>
    <row r="403" spans="4:15" s="172" customFormat="1" ht="12" customHeight="1">
      <c r="D403" s="449"/>
      <c r="E403" s="449"/>
      <c r="F403" s="449"/>
      <c r="J403" s="229"/>
      <c r="O403" s="430"/>
    </row>
    <row r="404" spans="4:15" s="172" customFormat="1" ht="12" customHeight="1">
      <c r="D404" s="449"/>
      <c r="E404" s="449"/>
      <c r="F404" s="449"/>
      <c r="J404" s="229"/>
      <c r="O404" s="430"/>
    </row>
    <row r="405" spans="4:15" s="172" customFormat="1" ht="12" customHeight="1">
      <c r="D405" s="449"/>
      <c r="E405" s="449"/>
      <c r="F405" s="449"/>
      <c r="J405" s="229"/>
      <c r="O405" s="430"/>
    </row>
    <row r="406" spans="4:15" s="172" customFormat="1" ht="12" customHeight="1">
      <c r="D406" s="449"/>
      <c r="E406" s="449"/>
      <c r="F406" s="449"/>
      <c r="J406" s="229"/>
      <c r="O406" s="430"/>
    </row>
    <row r="407" spans="4:15" s="172" customFormat="1" ht="12" customHeight="1">
      <c r="D407" s="449"/>
      <c r="E407" s="449"/>
      <c r="F407" s="449"/>
      <c r="J407" s="229"/>
      <c r="O407" s="430"/>
    </row>
    <row r="408" spans="4:15" s="172" customFormat="1" ht="12" customHeight="1">
      <c r="D408" s="449"/>
      <c r="E408" s="449"/>
      <c r="F408" s="449"/>
      <c r="J408" s="229"/>
      <c r="O408" s="430"/>
    </row>
    <row r="409" spans="4:15" s="172" customFormat="1" ht="12" customHeight="1">
      <c r="D409" s="449"/>
      <c r="E409" s="449"/>
      <c r="F409" s="449"/>
      <c r="J409" s="229"/>
      <c r="O409" s="430"/>
    </row>
    <row r="410" spans="4:15" s="172" customFormat="1" ht="12" customHeight="1">
      <c r="D410" s="449"/>
      <c r="E410" s="449"/>
      <c r="F410" s="449"/>
      <c r="J410" s="229"/>
      <c r="O410" s="430"/>
    </row>
    <row r="411" spans="4:15" s="172" customFormat="1" ht="12" customHeight="1">
      <c r="D411" s="449"/>
      <c r="E411" s="449"/>
      <c r="F411" s="449"/>
      <c r="J411" s="229"/>
      <c r="O411" s="430"/>
    </row>
    <row r="412" spans="4:15" s="172" customFormat="1" ht="12" customHeight="1">
      <c r="D412" s="449"/>
      <c r="E412" s="449"/>
      <c r="F412" s="449"/>
      <c r="J412" s="229"/>
      <c r="O412" s="430"/>
    </row>
    <row r="413" spans="4:15" s="172" customFormat="1" ht="12" customHeight="1">
      <c r="D413" s="449"/>
      <c r="E413" s="449"/>
      <c r="F413" s="449"/>
      <c r="J413" s="229"/>
      <c r="O413" s="430"/>
    </row>
    <row r="414" spans="4:15" s="172" customFormat="1" ht="12" customHeight="1">
      <c r="D414" s="449"/>
      <c r="E414" s="449"/>
      <c r="F414" s="449"/>
      <c r="J414" s="229"/>
      <c r="O414" s="430"/>
    </row>
    <row r="415" spans="4:15" s="172" customFormat="1" ht="12" customHeight="1">
      <c r="D415" s="449"/>
      <c r="E415" s="449"/>
      <c r="F415" s="449"/>
      <c r="J415" s="229"/>
      <c r="O415" s="430"/>
    </row>
    <row r="416" spans="4:15" s="172" customFormat="1" ht="12" customHeight="1">
      <c r="D416" s="449"/>
      <c r="E416" s="449"/>
      <c r="F416" s="449"/>
      <c r="J416" s="229"/>
      <c r="O416" s="430"/>
    </row>
    <row r="417" spans="4:15" s="172" customFormat="1" ht="12" customHeight="1">
      <c r="D417" s="449"/>
      <c r="E417" s="449"/>
      <c r="F417" s="449"/>
      <c r="J417" s="229"/>
      <c r="O417" s="430"/>
    </row>
    <row r="418" spans="4:15" s="172" customFormat="1" ht="12" customHeight="1">
      <c r="D418" s="449"/>
      <c r="E418" s="449"/>
      <c r="F418" s="449"/>
      <c r="J418" s="229"/>
      <c r="O418" s="430"/>
    </row>
    <row r="419" spans="4:15" s="172" customFormat="1" ht="12" customHeight="1">
      <c r="D419" s="449"/>
      <c r="E419" s="449"/>
      <c r="F419" s="449"/>
      <c r="J419" s="229"/>
      <c r="O419" s="430"/>
    </row>
    <row r="420" spans="4:15" s="172" customFormat="1" ht="12" customHeight="1">
      <c r="D420" s="449"/>
      <c r="E420" s="449"/>
      <c r="F420" s="449"/>
      <c r="J420" s="229"/>
      <c r="O420" s="430"/>
    </row>
    <row r="421" spans="4:15" s="172" customFormat="1" ht="12" customHeight="1">
      <c r="D421" s="449"/>
      <c r="E421" s="449"/>
      <c r="F421" s="449"/>
      <c r="J421" s="229"/>
      <c r="O421" s="430"/>
    </row>
    <row r="422" spans="4:15" s="172" customFormat="1" ht="12" customHeight="1">
      <c r="D422" s="449"/>
      <c r="E422" s="449"/>
      <c r="F422" s="449"/>
      <c r="J422" s="229"/>
      <c r="O422" s="430"/>
    </row>
    <row r="423" spans="4:15" s="172" customFormat="1" ht="12" customHeight="1">
      <c r="D423" s="449"/>
      <c r="E423" s="449"/>
      <c r="F423" s="449"/>
      <c r="J423" s="229"/>
      <c r="O423" s="430"/>
    </row>
    <row r="424" spans="4:15" s="172" customFormat="1" ht="12" customHeight="1">
      <c r="D424" s="449"/>
      <c r="E424" s="449"/>
      <c r="F424" s="449"/>
      <c r="J424" s="229"/>
      <c r="O424" s="430"/>
    </row>
    <row r="425" spans="4:15" s="172" customFormat="1" ht="12" customHeight="1">
      <c r="D425" s="449"/>
      <c r="E425" s="449"/>
      <c r="F425" s="449"/>
      <c r="J425" s="229"/>
      <c r="O425" s="430"/>
    </row>
    <row r="426" spans="4:15" s="172" customFormat="1" ht="12" customHeight="1">
      <c r="D426" s="449"/>
      <c r="E426" s="449"/>
      <c r="F426" s="449"/>
      <c r="J426" s="229"/>
      <c r="O426" s="430"/>
    </row>
    <row r="427" spans="4:15" s="172" customFormat="1" ht="12" customHeight="1">
      <c r="D427" s="449"/>
      <c r="E427" s="449"/>
      <c r="F427" s="449"/>
      <c r="J427" s="229"/>
      <c r="O427" s="430"/>
    </row>
    <row r="428" spans="4:15" s="172" customFormat="1" ht="12" customHeight="1">
      <c r="D428" s="449"/>
      <c r="E428" s="449"/>
      <c r="F428" s="449"/>
      <c r="J428" s="229"/>
      <c r="O428" s="430"/>
    </row>
    <row r="429" spans="4:15" s="172" customFormat="1" ht="12" customHeight="1">
      <c r="D429" s="449"/>
      <c r="E429" s="449"/>
      <c r="F429" s="449"/>
      <c r="J429" s="229"/>
      <c r="O429" s="430"/>
    </row>
    <row r="430" spans="4:15" s="172" customFormat="1" ht="12" customHeight="1">
      <c r="D430" s="449"/>
      <c r="E430" s="449"/>
      <c r="F430" s="449"/>
      <c r="J430" s="229"/>
      <c r="O430" s="430"/>
    </row>
    <row r="431" spans="4:15" s="172" customFormat="1" ht="12" customHeight="1">
      <c r="D431" s="449"/>
      <c r="E431" s="449"/>
      <c r="F431" s="449"/>
      <c r="J431" s="229"/>
      <c r="O431" s="430"/>
    </row>
    <row r="432" spans="4:15" s="172" customFormat="1" ht="12" customHeight="1">
      <c r="D432" s="449"/>
      <c r="E432" s="449"/>
      <c r="F432" s="449"/>
      <c r="J432" s="229"/>
      <c r="O432" s="430"/>
    </row>
    <row r="433" spans="4:15" s="172" customFormat="1" ht="12" customHeight="1">
      <c r="D433" s="449"/>
      <c r="E433" s="449"/>
      <c r="F433" s="449"/>
      <c r="J433" s="229"/>
      <c r="O433" s="430"/>
    </row>
    <row r="434" spans="4:15" s="172" customFormat="1" ht="12" customHeight="1">
      <c r="D434" s="449"/>
      <c r="E434" s="449"/>
      <c r="F434" s="449"/>
      <c r="J434" s="229"/>
      <c r="O434" s="430"/>
    </row>
    <row r="435" spans="4:15" s="172" customFormat="1" ht="12" customHeight="1">
      <c r="D435" s="449"/>
      <c r="E435" s="449"/>
      <c r="F435" s="449"/>
      <c r="J435" s="229"/>
      <c r="O435" s="430"/>
    </row>
    <row r="436" spans="4:15" s="172" customFormat="1" ht="12" customHeight="1">
      <c r="D436" s="449"/>
      <c r="E436" s="449"/>
      <c r="F436" s="449"/>
      <c r="J436" s="229"/>
      <c r="O436" s="430"/>
    </row>
    <row r="437" spans="4:15" s="172" customFormat="1" ht="12" customHeight="1">
      <c r="D437" s="449"/>
      <c r="E437" s="449"/>
      <c r="F437" s="449"/>
      <c r="J437" s="229"/>
      <c r="O437" s="430"/>
    </row>
    <row r="438" spans="4:15" s="172" customFormat="1" ht="12" customHeight="1">
      <c r="D438" s="449"/>
      <c r="E438" s="449"/>
      <c r="F438" s="449"/>
      <c r="J438" s="229"/>
      <c r="O438" s="430"/>
    </row>
    <row r="439" spans="4:15" s="172" customFormat="1" ht="12" customHeight="1">
      <c r="D439" s="449"/>
      <c r="E439" s="449"/>
      <c r="F439" s="449"/>
      <c r="J439" s="229"/>
      <c r="O439" s="430"/>
    </row>
    <row r="440" spans="4:15" s="172" customFormat="1" ht="12" customHeight="1">
      <c r="D440" s="449"/>
      <c r="E440" s="449"/>
      <c r="F440" s="449"/>
      <c r="J440" s="229"/>
      <c r="O440" s="430"/>
    </row>
    <row r="441" spans="4:15" s="172" customFormat="1" ht="12" customHeight="1">
      <c r="D441" s="449"/>
      <c r="E441" s="449"/>
      <c r="F441" s="449"/>
      <c r="J441" s="229"/>
      <c r="O441" s="430"/>
    </row>
    <row r="442" spans="4:15" s="172" customFormat="1" ht="12" customHeight="1">
      <c r="D442" s="449"/>
      <c r="E442" s="449"/>
      <c r="F442" s="449"/>
      <c r="J442" s="229"/>
      <c r="O442" s="430"/>
    </row>
    <row r="443" spans="4:15" s="172" customFormat="1" ht="12" customHeight="1">
      <c r="D443" s="449"/>
      <c r="E443" s="449"/>
      <c r="F443" s="449"/>
      <c r="J443" s="229"/>
      <c r="O443" s="430"/>
    </row>
    <row r="444" spans="4:15" s="172" customFormat="1" ht="12" customHeight="1">
      <c r="D444" s="449"/>
      <c r="E444" s="449"/>
      <c r="F444" s="449"/>
      <c r="J444" s="229"/>
      <c r="O444" s="430"/>
    </row>
    <row r="445" spans="4:15" s="172" customFormat="1" ht="12" customHeight="1">
      <c r="D445" s="449"/>
      <c r="E445" s="449"/>
      <c r="F445" s="449"/>
      <c r="J445" s="229"/>
      <c r="O445" s="430"/>
    </row>
    <row r="446" spans="4:15" s="172" customFormat="1" ht="12" customHeight="1">
      <c r="D446" s="449"/>
      <c r="E446" s="449"/>
      <c r="F446" s="449"/>
      <c r="J446" s="229"/>
      <c r="O446" s="430"/>
    </row>
    <row r="447" spans="4:15" s="172" customFormat="1" ht="12" customHeight="1">
      <c r="D447" s="449"/>
      <c r="E447" s="449"/>
      <c r="F447" s="449"/>
      <c r="J447" s="229"/>
      <c r="O447" s="430"/>
    </row>
    <row r="448" spans="4:15" s="172" customFormat="1" ht="12" customHeight="1">
      <c r="D448" s="449"/>
      <c r="E448" s="449"/>
      <c r="F448" s="449"/>
      <c r="J448" s="229"/>
      <c r="O448" s="430"/>
    </row>
    <row r="449" spans="4:15" s="172" customFormat="1" ht="12" customHeight="1">
      <c r="D449" s="449"/>
      <c r="E449" s="449"/>
      <c r="F449" s="449"/>
      <c r="J449" s="229"/>
      <c r="O449" s="430"/>
    </row>
    <row r="450" spans="4:15" s="172" customFormat="1" ht="12" customHeight="1">
      <c r="D450" s="449"/>
      <c r="E450" s="449"/>
      <c r="F450" s="449"/>
      <c r="J450" s="229"/>
      <c r="O450" s="430"/>
    </row>
    <row r="451" spans="4:15" s="172" customFormat="1" ht="12" customHeight="1">
      <c r="D451" s="449"/>
      <c r="E451" s="449"/>
      <c r="F451" s="449"/>
      <c r="J451" s="229"/>
      <c r="O451" s="430"/>
    </row>
    <row r="452" spans="4:15" s="172" customFormat="1" ht="12" customHeight="1">
      <c r="D452" s="449"/>
      <c r="E452" s="449"/>
      <c r="F452" s="449"/>
      <c r="J452" s="229"/>
      <c r="O452" s="430"/>
    </row>
    <row r="453" spans="4:15" s="172" customFormat="1" ht="12" customHeight="1">
      <c r="D453" s="449"/>
      <c r="E453" s="449"/>
      <c r="F453" s="449"/>
      <c r="J453" s="229"/>
      <c r="O453" s="430"/>
    </row>
    <row r="454" spans="4:15" s="172" customFormat="1" ht="12" customHeight="1">
      <c r="D454" s="449"/>
      <c r="E454" s="449"/>
      <c r="F454" s="449"/>
      <c r="J454" s="229"/>
      <c r="O454" s="430"/>
    </row>
    <row r="455" spans="4:15" s="172" customFormat="1" ht="12" customHeight="1">
      <c r="D455" s="449"/>
      <c r="E455" s="449"/>
      <c r="F455" s="449"/>
      <c r="J455" s="229"/>
      <c r="O455" s="430"/>
    </row>
    <row r="456" spans="4:15" s="172" customFormat="1" ht="12" customHeight="1">
      <c r="D456" s="449"/>
      <c r="E456" s="449"/>
      <c r="F456" s="449"/>
      <c r="J456" s="229"/>
      <c r="O456" s="430"/>
    </row>
    <row r="457" spans="4:15" s="172" customFormat="1" ht="12" customHeight="1">
      <c r="D457" s="449"/>
      <c r="E457" s="449"/>
      <c r="F457" s="449"/>
      <c r="J457" s="229"/>
      <c r="O457" s="430"/>
    </row>
    <row r="458" spans="4:15" s="172" customFormat="1" ht="12" customHeight="1">
      <c r="D458" s="449"/>
      <c r="E458" s="449"/>
      <c r="F458" s="449"/>
      <c r="J458" s="229"/>
      <c r="O458" s="430"/>
    </row>
    <row r="459" spans="4:15" s="172" customFormat="1" ht="12" customHeight="1">
      <c r="D459" s="449"/>
      <c r="E459" s="449"/>
      <c r="F459" s="449"/>
      <c r="J459" s="229"/>
      <c r="O459" s="430"/>
    </row>
    <row r="460" spans="4:15" s="172" customFormat="1" ht="12" customHeight="1">
      <c r="D460" s="449"/>
      <c r="E460" s="449"/>
      <c r="F460" s="449"/>
      <c r="J460" s="229"/>
      <c r="O460" s="430"/>
    </row>
    <row r="461" spans="4:15" s="172" customFormat="1" ht="12" customHeight="1">
      <c r="D461" s="449"/>
      <c r="E461" s="449"/>
      <c r="F461" s="449"/>
      <c r="J461" s="229"/>
      <c r="O461" s="430"/>
    </row>
    <row r="462" spans="4:15" s="172" customFormat="1" ht="12" customHeight="1">
      <c r="D462" s="449"/>
      <c r="E462" s="449"/>
      <c r="F462" s="449"/>
      <c r="J462" s="229"/>
      <c r="O462" s="430"/>
    </row>
    <row r="463" spans="4:15" s="172" customFormat="1" ht="12" customHeight="1">
      <c r="D463" s="449"/>
      <c r="E463" s="449"/>
      <c r="F463" s="449"/>
      <c r="J463" s="229"/>
      <c r="O463" s="430"/>
    </row>
    <row r="464" spans="4:15" s="172" customFormat="1" ht="12" customHeight="1">
      <c r="D464" s="449"/>
      <c r="E464" s="449"/>
      <c r="F464" s="449"/>
      <c r="J464" s="229"/>
      <c r="O464" s="430"/>
    </row>
    <row r="465" spans="4:15" s="172" customFormat="1" ht="12" customHeight="1">
      <c r="D465" s="449"/>
      <c r="E465" s="449"/>
      <c r="F465" s="449"/>
      <c r="J465" s="229"/>
      <c r="O465" s="430"/>
    </row>
    <row r="466" spans="4:15" s="172" customFormat="1" ht="12" customHeight="1">
      <c r="D466" s="449"/>
      <c r="E466" s="449"/>
      <c r="F466" s="449"/>
      <c r="J466" s="229"/>
      <c r="O466" s="430"/>
    </row>
    <row r="467" spans="4:15" s="172" customFormat="1" ht="12" customHeight="1">
      <c r="D467" s="449"/>
      <c r="E467" s="449"/>
      <c r="F467" s="449"/>
      <c r="J467" s="229"/>
      <c r="O467" s="430"/>
    </row>
    <row r="468" spans="4:15" s="172" customFormat="1" ht="12" customHeight="1">
      <c r="D468" s="449"/>
      <c r="E468" s="449"/>
      <c r="F468" s="449"/>
      <c r="J468" s="229"/>
      <c r="O468" s="430"/>
    </row>
    <row r="469" spans="4:15" s="172" customFormat="1" ht="12" customHeight="1">
      <c r="D469" s="449"/>
      <c r="E469" s="449"/>
      <c r="F469" s="449"/>
      <c r="J469" s="229"/>
      <c r="O469" s="430"/>
    </row>
    <row r="470" spans="4:15" s="172" customFormat="1" ht="12" customHeight="1">
      <c r="D470" s="449"/>
      <c r="E470" s="449"/>
      <c r="F470" s="449"/>
      <c r="J470" s="229"/>
      <c r="O470" s="430"/>
    </row>
    <row r="471" spans="4:15" s="172" customFormat="1" ht="12" customHeight="1">
      <c r="D471" s="449"/>
      <c r="E471" s="449"/>
      <c r="F471" s="449"/>
      <c r="J471" s="229"/>
      <c r="O471" s="430"/>
    </row>
    <row r="472" spans="4:15" s="172" customFormat="1" ht="12" customHeight="1">
      <c r="D472" s="449"/>
      <c r="E472" s="449"/>
      <c r="F472" s="449"/>
      <c r="J472" s="229"/>
      <c r="O472" s="430"/>
    </row>
    <row r="473" spans="4:15" s="172" customFormat="1" ht="12" customHeight="1">
      <c r="D473" s="449"/>
      <c r="E473" s="449"/>
      <c r="F473" s="449"/>
      <c r="J473" s="229"/>
      <c r="O473" s="430"/>
    </row>
    <row r="474" spans="4:15" s="172" customFormat="1" ht="12" customHeight="1">
      <c r="D474" s="449"/>
      <c r="E474" s="449"/>
      <c r="F474" s="449"/>
      <c r="J474" s="229"/>
      <c r="O474" s="430"/>
    </row>
    <row r="475" spans="4:15" s="172" customFormat="1" ht="12" customHeight="1">
      <c r="D475" s="449"/>
      <c r="E475" s="449"/>
      <c r="F475" s="449"/>
      <c r="J475" s="229"/>
      <c r="O475" s="430"/>
    </row>
    <row r="476" spans="4:15" s="172" customFormat="1" ht="12" customHeight="1">
      <c r="D476" s="449"/>
      <c r="E476" s="449"/>
      <c r="F476" s="449"/>
      <c r="J476" s="229"/>
      <c r="O476" s="430"/>
    </row>
    <row r="477" spans="4:15" s="172" customFormat="1" ht="12" customHeight="1">
      <c r="D477" s="449"/>
      <c r="E477" s="449"/>
      <c r="F477" s="449"/>
      <c r="J477" s="229"/>
      <c r="O477" s="430"/>
    </row>
    <row r="478" spans="4:15" s="172" customFormat="1" ht="12" customHeight="1">
      <c r="D478" s="449"/>
      <c r="E478" s="449"/>
      <c r="F478" s="449"/>
      <c r="J478" s="229"/>
      <c r="O478" s="430"/>
    </row>
    <row r="479" spans="4:15" s="172" customFormat="1" ht="12" customHeight="1">
      <c r="D479" s="449"/>
      <c r="E479" s="449"/>
      <c r="F479" s="449"/>
      <c r="J479" s="229"/>
      <c r="O479" s="430"/>
    </row>
    <row r="480" spans="4:15" s="172" customFormat="1" ht="12" customHeight="1">
      <c r="D480" s="449"/>
      <c r="E480" s="449"/>
      <c r="F480" s="449"/>
      <c r="J480" s="229"/>
      <c r="O480" s="430"/>
    </row>
    <row r="481" spans="4:15" s="172" customFormat="1" ht="12" customHeight="1">
      <c r="D481" s="449"/>
      <c r="E481" s="449"/>
      <c r="F481" s="449"/>
      <c r="J481" s="229"/>
      <c r="O481" s="430"/>
    </row>
    <row r="482" spans="4:15" s="172" customFormat="1" ht="12" customHeight="1">
      <c r="D482" s="449"/>
      <c r="E482" s="449"/>
      <c r="F482" s="449"/>
      <c r="J482" s="229"/>
      <c r="O482" s="430"/>
    </row>
    <row r="483" spans="4:15" s="172" customFormat="1" ht="12" customHeight="1">
      <c r="D483" s="449"/>
      <c r="E483" s="449"/>
      <c r="F483" s="449"/>
      <c r="J483" s="229"/>
      <c r="O483" s="430"/>
    </row>
    <row r="484" spans="4:15" s="172" customFormat="1" ht="12" customHeight="1">
      <c r="D484" s="449"/>
      <c r="E484" s="449"/>
      <c r="F484" s="449"/>
      <c r="J484" s="229"/>
      <c r="O484" s="430"/>
    </row>
    <row r="485" spans="4:15" s="172" customFormat="1" ht="12" customHeight="1">
      <c r="D485" s="449"/>
      <c r="E485" s="449"/>
      <c r="F485" s="449"/>
      <c r="J485" s="229"/>
      <c r="O485" s="430"/>
    </row>
    <row r="486" spans="4:15" s="172" customFormat="1" ht="12" customHeight="1">
      <c r="D486" s="449"/>
      <c r="E486" s="449"/>
      <c r="F486" s="449"/>
      <c r="J486" s="229"/>
      <c r="O486" s="430"/>
    </row>
    <row r="487" spans="4:15" s="172" customFormat="1" ht="12" customHeight="1">
      <c r="D487" s="449"/>
      <c r="E487" s="449"/>
      <c r="F487" s="449"/>
      <c r="J487" s="229"/>
      <c r="O487" s="430"/>
    </row>
    <row r="488" spans="4:15" s="172" customFormat="1" ht="12" customHeight="1">
      <c r="D488" s="449"/>
      <c r="E488" s="449"/>
      <c r="F488" s="449"/>
      <c r="J488" s="229"/>
      <c r="O488" s="430"/>
    </row>
    <row r="489" spans="4:15" s="172" customFormat="1" ht="12" customHeight="1">
      <c r="D489" s="449"/>
      <c r="E489" s="449"/>
      <c r="F489" s="449"/>
      <c r="J489" s="229"/>
      <c r="O489" s="430"/>
    </row>
    <row r="490" spans="4:15" s="172" customFormat="1" ht="12" customHeight="1">
      <c r="D490" s="449"/>
      <c r="E490" s="449"/>
      <c r="F490" s="449"/>
      <c r="J490" s="229"/>
      <c r="O490" s="430"/>
    </row>
    <row r="491" spans="4:15" s="172" customFormat="1" ht="12" customHeight="1">
      <c r="D491" s="449"/>
      <c r="E491" s="449"/>
      <c r="F491" s="449"/>
      <c r="J491" s="229"/>
      <c r="O491" s="430"/>
    </row>
    <row r="492" spans="4:15" s="172" customFormat="1" ht="12" customHeight="1">
      <c r="D492" s="449"/>
      <c r="E492" s="449"/>
      <c r="F492" s="449"/>
      <c r="J492" s="229"/>
      <c r="O492" s="430"/>
    </row>
    <row r="493" spans="4:15" s="172" customFormat="1" ht="12" customHeight="1">
      <c r="D493" s="449"/>
      <c r="E493" s="449"/>
      <c r="F493" s="449"/>
      <c r="J493" s="229"/>
      <c r="O493" s="430"/>
    </row>
    <row r="494" spans="4:15" s="172" customFormat="1" ht="12" customHeight="1">
      <c r="D494" s="449"/>
      <c r="E494" s="449"/>
      <c r="F494" s="449"/>
      <c r="J494" s="229"/>
      <c r="O494" s="430"/>
    </row>
    <row r="495" spans="4:15" s="172" customFormat="1" ht="12" customHeight="1">
      <c r="D495" s="449"/>
      <c r="E495" s="449"/>
      <c r="F495" s="449"/>
      <c r="J495" s="229"/>
      <c r="O495" s="430"/>
    </row>
    <row r="496" spans="4:15" s="172" customFormat="1" ht="12" customHeight="1">
      <c r="D496" s="449"/>
      <c r="E496" s="449"/>
      <c r="F496" s="449"/>
      <c r="J496" s="229"/>
      <c r="O496" s="430"/>
    </row>
    <row r="497" spans="4:15" s="172" customFormat="1" ht="12" customHeight="1">
      <c r="D497" s="449"/>
      <c r="E497" s="449"/>
      <c r="F497" s="449"/>
      <c r="J497" s="229"/>
      <c r="O497" s="430"/>
    </row>
    <row r="498" spans="4:15" s="172" customFormat="1" ht="12" customHeight="1">
      <c r="D498" s="449"/>
      <c r="E498" s="449"/>
      <c r="F498" s="449"/>
      <c r="J498" s="229"/>
      <c r="O498" s="430"/>
    </row>
    <row r="499" spans="4:15" s="172" customFormat="1" ht="12" customHeight="1">
      <c r="D499" s="449"/>
      <c r="E499" s="449"/>
      <c r="F499" s="449"/>
      <c r="J499" s="229"/>
      <c r="O499" s="430"/>
    </row>
    <row r="500" spans="4:15" s="172" customFormat="1" ht="12" customHeight="1">
      <c r="D500" s="449"/>
      <c r="E500" s="449"/>
      <c r="F500" s="449"/>
      <c r="J500" s="229"/>
      <c r="O500" s="430"/>
    </row>
    <row r="501" spans="4:15" s="172" customFormat="1" ht="12" customHeight="1">
      <c r="D501" s="449"/>
      <c r="E501" s="449"/>
      <c r="F501" s="449"/>
      <c r="J501" s="229"/>
      <c r="O501" s="430"/>
    </row>
    <row r="502" spans="4:15" s="172" customFormat="1" ht="12" customHeight="1">
      <c r="D502" s="449"/>
      <c r="E502" s="449"/>
      <c r="F502" s="449"/>
      <c r="J502" s="229"/>
      <c r="O502" s="430"/>
    </row>
    <row r="503" spans="4:15" s="172" customFormat="1" ht="12" customHeight="1">
      <c r="D503" s="449"/>
      <c r="E503" s="449"/>
      <c r="F503" s="449"/>
      <c r="J503" s="229"/>
      <c r="O503" s="430"/>
    </row>
    <row r="504" spans="4:15" s="172" customFormat="1" ht="12" customHeight="1">
      <c r="D504" s="449"/>
      <c r="E504" s="449"/>
      <c r="F504" s="449"/>
      <c r="J504" s="229"/>
      <c r="O504" s="430"/>
    </row>
    <row r="505" spans="4:15" s="172" customFormat="1" ht="12" customHeight="1">
      <c r="D505" s="449"/>
      <c r="E505" s="449"/>
      <c r="F505" s="449"/>
      <c r="J505" s="229"/>
      <c r="O505" s="430"/>
    </row>
    <row r="506" spans="4:15" s="172" customFormat="1" ht="12" customHeight="1">
      <c r="D506" s="449"/>
      <c r="E506" s="449"/>
      <c r="F506" s="449"/>
      <c r="J506" s="229"/>
      <c r="O506" s="430"/>
    </row>
    <row r="507" spans="4:15" s="172" customFormat="1" ht="12" customHeight="1">
      <c r="D507" s="449"/>
      <c r="E507" s="449"/>
      <c r="F507" s="449"/>
      <c r="J507" s="229"/>
      <c r="O507" s="430"/>
    </row>
    <row r="508" spans="4:15" s="172" customFormat="1" ht="12" customHeight="1">
      <c r="D508" s="449"/>
      <c r="E508" s="449"/>
      <c r="F508" s="449"/>
      <c r="J508" s="229"/>
      <c r="O508" s="430"/>
    </row>
    <row r="509" spans="4:15" s="172" customFormat="1" ht="12" customHeight="1">
      <c r="D509" s="449"/>
      <c r="E509" s="449"/>
      <c r="F509" s="449"/>
      <c r="J509" s="229"/>
      <c r="O509" s="430"/>
    </row>
    <row r="510" spans="4:15" s="172" customFormat="1" ht="12" customHeight="1">
      <c r="D510" s="449"/>
      <c r="E510" s="449"/>
      <c r="F510" s="449"/>
      <c r="J510" s="229"/>
      <c r="O510" s="430"/>
    </row>
    <row r="511" spans="4:15" s="172" customFormat="1" ht="12" customHeight="1">
      <c r="D511" s="449"/>
      <c r="E511" s="449"/>
      <c r="F511" s="449"/>
      <c r="J511" s="229"/>
      <c r="O511" s="430"/>
    </row>
    <row r="512" spans="4:15" s="172" customFormat="1" ht="12" customHeight="1">
      <c r="D512" s="449"/>
      <c r="E512" s="449"/>
      <c r="F512" s="449"/>
      <c r="J512" s="229"/>
      <c r="O512" s="430"/>
    </row>
    <row r="513" spans="4:15" s="172" customFormat="1" ht="12" customHeight="1">
      <c r="D513" s="449"/>
      <c r="E513" s="449"/>
      <c r="F513" s="449"/>
      <c r="J513" s="229"/>
      <c r="O513" s="430"/>
    </row>
    <row r="514" spans="4:15" s="172" customFormat="1" ht="12" customHeight="1">
      <c r="D514" s="449"/>
      <c r="E514" s="449"/>
      <c r="F514" s="449"/>
      <c r="J514" s="229"/>
      <c r="O514" s="430"/>
    </row>
    <row r="515" spans="4:15" s="172" customFormat="1" ht="12" customHeight="1">
      <c r="D515" s="449"/>
      <c r="E515" s="449"/>
      <c r="F515" s="449"/>
      <c r="J515" s="229"/>
      <c r="O515" s="430"/>
    </row>
    <row r="516" spans="4:15" s="172" customFormat="1" ht="12" customHeight="1">
      <c r="D516" s="449"/>
      <c r="E516" s="449"/>
      <c r="F516" s="449"/>
      <c r="J516" s="229"/>
      <c r="O516" s="430"/>
    </row>
    <row r="517" spans="4:15" s="172" customFormat="1" ht="12" customHeight="1">
      <c r="D517" s="449"/>
      <c r="E517" s="449"/>
      <c r="F517" s="449"/>
      <c r="J517" s="229"/>
      <c r="O517" s="430"/>
    </row>
    <row r="518" spans="4:15" s="172" customFormat="1" ht="12" customHeight="1">
      <c r="D518" s="449"/>
      <c r="E518" s="449"/>
      <c r="F518" s="449"/>
      <c r="J518" s="229"/>
      <c r="O518" s="430"/>
    </row>
    <row r="519" spans="4:15" s="172" customFormat="1" ht="12" customHeight="1">
      <c r="D519" s="449"/>
      <c r="E519" s="449"/>
      <c r="F519" s="449"/>
      <c r="J519" s="229"/>
      <c r="O519" s="430"/>
    </row>
    <row r="520" spans="4:15" s="172" customFormat="1" ht="12" customHeight="1">
      <c r="D520" s="449"/>
      <c r="E520" s="449"/>
      <c r="F520" s="449"/>
      <c r="J520" s="229"/>
      <c r="O520" s="430"/>
    </row>
    <row r="521" spans="4:15" s="172" customFormat="1" ht="12" customHeight="1">
      <c r="D521" s="449"/>
      <c r="E521" s="449"/>
      <c r="F521" s="449"/>
      <c r="J521" s="229"/>
      <c r="O521" s="430"/>
    </row>
    <row r="522" spans="4:15" s="172" customFormat="1" ht="12" customHeight="1">
      <c r="D522" s="449"/>
      <c r="E522" s="449"/>
      <c r="F522" s="449"/>
      <c r="J522" s="229"/>
      <c r="O522" s="430"/>
    </row>
    <row r="523" spans="4:15" s="172" customFormat="1" ht="12" customHeight="1">
      <c r="D523" s="449"/>
      <c r="E523" s="449"/>
      <c r="F523" s="449"/>
      <c r="J523" s="229"/>
      <c r="O523" s="430"/>
    </row>
    <row r="524" spans="4:15" s="172" customFormat="1" ht="12" customHeight="1">
      <c r="D524" s="449"/>
      <c r="E524" s="449"/>
      <c r="F524" s="449"/>
      <c r="J524" s="229"/>
      <c r="O524" s="430"/>
    </row>
    <row r="525" spans="4:15" s="172" customFormat="1" ht="12" customHeight="1">
      <c r="D525" s="449"/>
      <c r="E525" s="449"/>
      <c r="F525" s="449"/>
      <c r="J525" s="229"/>
      <c r="O525" s="430"/>
    </row>
    <row r="526" spans="4:15" s="172" customFormat="1" ht="12" customHeight="1">
      <c r="D526" s="449"/>
      <c r="E526" s="449"/>
      <c r="F526" s="449"/>
      <c r="J526" s="229"/>
      <c r="O526" s="430"/>
    </row>
    <row r="527" spans="4:15" s="172" customFormat="1" ht="12" customHeight="1">
      <c r="D527" s="449"/>
      <c r="E527" s="449"/>
      <c r="F527" s="449"/>
      <c r="J527" s="229"/>
      <c r="O527" s="430"/>
    </row>
    <row r="528" spans="4:15" s="172" customFormat="1" ht="12" customHeight="1">
      <c r="D528" s="449"/>
      <c r="E528" s="449"/>
      <c r="F528" s="449"/>
      <c r="J528" s="229"/>
      <c r="O528" s="430"/>
    </row>
    <row r="529" spans="4:15" s="172" customFormat="1" ht="12" customHeight="1">
      <c r="D529" s="449"/>
      <c r="E529" s="449"/>
      <c r="F529" s="449"/>
      <c r="J529" s="229"/>
      <c r="O529" s="430"/>
    </row>
    <row r="530" spans="4:15" s="172" customFormat="1" ht="12" customHeight="1">
      <c r="D530" s="449"/>
      <c r="E530" s="449"/>
      <c r="F530" s="449"/>
      <c r="J530" s="229"/>
      <c r="O530" s="430"/>
    </row>
    <row r="531" spans="4:15" s="172" customFormat="1" ht="12" customHeight="1">
      <c r="D531" s="449"/>
      <c r="E531" s="449"/>
      <c r="F531" s="449"/>
      <c r="J531" s="229"/>
      <c r="O531" s="430"/>
    </row>
    <row r="532" spans="4:15" s="172" customFormat="1" ht="12" customHeight="1">
      <c r="D532" s="449"/>
      <c r="E532" s="449"/>
      <c r="F532" s="449"/>
      <c r="J532" s="229"/>
      <c r="O532" s="430"/>
    </row>
    <row r="533" spans="4:15" s="172" customFormat="1" ht="12" customHeight="1">
      <c r="D533" s="449"/>
      <c r="E533" s="449"/>
      <c r="F533" s="449"/>
      <c r="J533" s="229"/>
      <c r="O533" s="430"/>
    </row>
    <row r="534" spans="4:15" s="172" customFormat="1" ht="12" customHeight="1">
      <c r="D534" s="449"/>
      <c r="E534" s="449"/>
      <c r="F534" s="449"/>
      <c r="J534" s="229"/>
      <c r="O534" s="430"/>
    </row>
    <row r="535" spans="4:15" s="172" customFormat="1" ht="12" customHeight="1">
      <c r="D535" s="449"/>
      <c r="E535" s="449"/>
      <c r="F535" s="449"/>
      <c r="J535" s="229"/>
      <c r="O535" s="430"/>
    </row>
    <row r="536" spans="4:15" s="172" customFormat="1" ht="12" customHeight="1">
      <c r="D536" s="449"/>
      <c r="E536" s="449"/>
      <c r="F536" s="449"/>
      <c r="J536" s="229"/>
      <c r="O536" s="430"/>
    </row>
    <row r="537" spans="4:15" s="172" customFormat="1" ht="12" customHeight="1">
      <c r="D537" s="449"/>
      <c r="E537" s="449"/>
      <c r="F537" s="449"/>
      <c r="J537" s="229"/>
      <c r="O537" s="430"/>
    </row>
    <row r="538" spans="4:15" s="172" customFormat="1" ht="12" customHeight="1">
      <c r="D538" s="449"/>
      <c r="E538" s="449"/>
      <c r="F538" s="449"/>
      <c r="J538" s="229"/>
      <c r="O538" s="430"/>
    </row>
    <row r="539" spans="4:15" s="172" customFormat="1" ht="12" customHeight="1">
      <c r="D539" s="449"/>
      <c r="E539" s="449"/>
      <c r="F539" s="449"/>
      <c r="J539" s="229"/>
      <c r="O539" s="430"/>
    </row>
    <row r="540" spans="4:15" s="172" customFormat="1" ht="12" customHeight="1">
      <c r="D540" s="449"/>
      <c r="E540" s="449"/>
      <c r="F540" s="449"/>
      <c r="J540" s="229"/>
      <c r="O540" s="430"/>
    </row>
    <row r="541" spans="4:15" s="172" customFormat="1" ht="12" customHeight="1">
      <c r="D541" s="449"/>
      <c r="E541" s="449"/>
      <c r="F541" s="449"/>
      <c r="J541" s="229"/>
      <c r="O541" s="430"/>
    </row>
    <row r="542" spans="4:15" s="172" customFormat="1" ht="12" customHeight="1">
      <c r="D542" s="449"/>
      <c r="E542" s="449"/>
      <c r="F542" s="449"/>
      <c r="J542" s="229"/>
      <c r="O542" s="430"/>
    </row>
    <row r="543" spans="4:15" s="172" customFormat="1" ht="12" customHeight="1">
      <c r="D543" s="449"/>
      <c r="E543" s="449"/>
      <c r="F543" s="449"/>
      <c r="J543" s="229"/>
      <c r="O543" s="430"/>
    </row>
    <row r="544" spans="4:15" s="172" customFormat="1" ht="12" customHeight="1">
      <c r="D544" s="449"/>
      <c r="E544" s="449"/>
      <c r="F544" s="449"/>
      <c r="J544" s="229"/>
      <c r="O544" s="430"/>
    </row>
    <row r="545" spans="4:15" s="172" customFormat="1" ht="12" customHeight="1">
      <c r="D545" s="449"/>
      <c r="E545" s="449"/>
      <c r="F545" s="449"/>
      <c r="J545" s="229"/>
      <c r="O545" s="430"/>
    </row>
    <row r="546" spans="4:15" s="172" customFormat="1" ht="12" customHeight="1">
      <c r="D546" s="449"/>
      <c r="E546" s="449"/>
      <c r="F546" s="449"/>
      <c r="J546" s="229"/>
      <c r="O546" s="430"/>
    </row>
    <row r="547" spans="4:15" s="172" customFormat="1" ht="12" customHeight="1">
      <c r="D547" s="449"/>
      <c r="E547" s="449"/>
      <c r="F547" s="449"/>
      <c r="J547" s="229"/>
      <c r="O547" s="430"/>
    </row>
    <row r="548" spans="4:15" s="172" customFormat="1" ht="12" customHeight="1">
      <c r="D548" s="449"/>
      <c r="E548" s="449"/>
      <c r="F548" s="449"/>
      <c r="J548" s="229"/>
      <c r="O548" s="430"/>
    </row>
    <row r="549" spans="4:15" s="172" customFormat="1" ht="12" customHeight="1">
      <c r="D549" s="449"/>
      <c r="E549" s="449"/>
      <c r="F549" s="449"/>
      <c r="J549" s="229"/>
      <c r="O549" s="430"/>
    </row>
    <row r="550" spans="4:15" s="172" customFormat="1" ht="12" customHeight="1">
      <c r="D550" s="449"/>
      <c r="E550" s="449"/>
      <c r="F550" s="449"/>
      <c r="J550" s="229"/>
      <c r="O550" s="430"/>
    </row>
    <row r="551" spans="4:15" s="172" customFormat="1" ht="12" customHeight="1">
      <c r="D551" s="449"/>
      <c r="E551" s="449"/>
      <c r="F551" s="449"/>
      <c r="J551" s="229"/>
      <c r="O551" s="430"/>
    </row>
    <row r="552" spans="4:15" s="172" customFormat="1" ht="12" customHeight="1">
      <c r="D552" s="449"/>
      <c r="E552" s="449"/>
      <c r="F552" s="449"/>
      <c r="J552" s="229"/>
      <c r="O552" s="430"/>
    </row>
    <row r="553" spans="4:15" s="172" customFormat="1" ht="12" customHeight="1">
      <c r="D553" s="449"/>
      <c r="E553" s="449"/>
      <c r="F553" s="449"/>
      <c r="J553" s="229"/>
      <c r="O553" s="430"/>
    </row>
    <row r="554" spans="4:15" s="172" customFormat="1" ht="12" customHeight="1">
      <c r="D554" s="449"/>
      <c r="E554" s="449"/>
      <c r="F554" s="449"/>
      <c r="J554" s="229"/>
      <c r="O554" s="430"/>
    </row>
    <row r="555" spans="4:15" s="172" customFormat="1" ht="12" customHeight="1">
      <c r="D555" s="449"/>
      <c r="E555" s="449"/>
      <c r="F555" s="449"/>
      <c r="J555" s="229"/>
      <c r="O555" s="430"/>
    </row>
    <row r="556" spans="4:15" s="172" customFormat="1" ht="12" customHeight="1">
      <c r="D556" s="449"/>
      <c r="E556" s="449"/>
      <c r="F556" s="449"/>
      <c r="J556" s="229"/>
      <c r="O556" s="430"/>
    </row>
    <row r="557" spans="4:15" s="172" customFormat="1" ht="12" customHeight="1">
      <c r="D557" s="449"/>
      <c r="E557" s="449"/>
      <c r="F557" s="449"/>
      <c r="J557" s="229"/>
      <c r="O557" s="430"/>
    </row>
    <row r="558" spans="4:15" s="172" customFormat="1" ht="12" customHeight="1">
      <c r="D558" s="449"/>
      <c r="E558" s="449"/>
      <c r="F558" s="449"/>
      <c r="J558" s="229"/>
      <c r="O558" s="430"/>
    </row>
    <row r="559" spans="4:15" s="172" customFormat="1" ht="12" customHeight="1">
      <c r="D559" s="449"/>
      <c r="E559" s="449"/>
      <c r="F559" s="449"/>
      <c r="J559" s="229"/>
      <c r="O559" s="430"/>
    </row>
    <row r="560" spans="4:15" s="172" customFormat="1" ht="12" customHeight="1">
      <c r="D560" s="449"/>
      <c r="E560" s="449"/>
      <c r="F560" s="449"/>
      <c r="J560" s="229"/>
      <c r="O560" s="430"/>
    </row>
    <row r="561" spans="4:15" s="172" customFormat="1" ht="12" customHeight="1">
      <c r="D561" s="449"/>
      <c r="E561" s="449"/>
      <c r="F561" s="449"/>
      <c r="J561" s="229"/>
      <c r="O561" s="430"/>
    </row>
    <row r="562" spans="4:15" s="172" customFormat="1" ht="12" customHeight="1">
      <c r="D562" s="449"/>
      <c r="E562" s="449"/>
      <c r="F562" s="449"/>
      <c r="J562" s="229"/>
      <c r="O562" s="430"/>
    </row>
    <row r="563" spans="4:15" s="172" customFormat="1" ht="12" customHeight="1">
      <c r="D563" s="449"/>
      <c r="E563" s="449"/>
      <c r="F563" s="449"/>
      <c r="J563" s="229"/>
      <c r="O563" s="430"/>
    </row>
    <row r="564" spans="4:15" s="172" customFormat="1" ht="12" customHeight="1">
      <c r="D564" s="449"/>
      <c r="E564" s="449"/>
      <c r="F564" s="449"/>
      <c r="J564" s="229"/>
      <c r="O564" s="430"/>
    </row>
    <row r="565" spans="4:15" s="172" customFormat="1" ht="12" customHeight="1">
      <c r="D565" s="449"/>
      <c r="E565" s="449"/>
      <c r="F565" s="449"/>
      <c r="J565" s="229"/>
      <c r="O565" s="430"/>
    </row>
    <row r="566" spans="4:15" s="172" customFormat="1" ht="12" customHeight="1">
      <c r="D566" s="449"/>
      <c r="E566" s="449"/>
      <c r="F566" s="449"/>
      <c r="J566" s="229"/>
      <c r="O566" s="430"/>
    </row>
    <row r="567" spans="4:15" s="172" customFormat="1" ht="12" customHeight="1">
      <c r="D567" s="449"/>
      <c r="E567" s="449"/>
      <c r="F567" s="449"/>
      <c r="J567" s="229"/>
      <c r="O567" s="430"/>
    </row>
    <row r="568" spans="4:15" s="172" customFormat="1" ht="12" customHeight="1">
      <c r="D568" s="449"/>
      <c r="E568" s="449"/>
      <c r="F568" s="449"/>
      <c r="J568" s="229"/>
      <c r="O568" s="430"/>
    </row>
    <row r="569" spans="4:15" s="172" customFormat="1" ht="12" customHeight="1">
      <c r="D569" s="449"/>
      <c r="E569" s="449"/>
      <c r="F569" s="449"/>
      <c r="J569" s="229"/>
      <c r="O569" s="430"/>
    </row>
    <row r="570" spans="4:15" s="172" customFormat="1" ht="12" customHeight="1">
      <c r="D570" s="449"/>
      <c r="E570" s="449"/>
      <c r="F570" s="449"/>
      <c r="J570" s="229"/>
      <c r="O570" s="430"/>
    </row>
    <row r="571" spans="4:15" s="172" customFormat="1" ht="12" customHeight="1">
      <c r="D571" s="449"/>
      <c r="E571" s="449"/>
      <c r="F571" s="449"/>
      <c r="J571" s="229"/>
      <c r="O571" s="430"/>
    </row>
    <row r="572" spans="4:15" s="172" customFormat="1" ht="12" customHeight="1">
      <c r="D572" s="449"/>
      <c r="E572" s="449"/>
      <c r="F572" s="449"/>
      <c r="J572" s="229"/>
      <c r="O572" s="430"/>
    </row>
    <row r="573" spans="4:15" s="172" customFormat="1" ht="12" customHeight="1">
      <c r="D573" s="449"/>
      <c r="E573" s="449"/>
      <c r="F573" s="449"/>
      <c r="J573" s="229"/>
      <c r="O573" s="430"/>
    </row>
    <row r="574" spans="4:15" s="172" customFormat="1" ht="12" customHeight="1">
      <c r="D574" s="449"/>
      <c r="E574" s="449"/>
      <c r="F574" s="449"/>
      <c r="J574" s="229"/>
      <c r="O574" s="430"/>
    </row>
    <row r="575" spans="4:15" s="172" customFormat="1" ht="12" customHeight="1">
      <c r="D575" s="449"/>
      <c r="E575" s="449"/>
      <c r="F575" s="449"/>
      <c r="J575" s="229"/>
      <c r="O575" s="430"/>
    </row>
    <row r="576" spans="4:15" s="172" customFormat="1" ht="12" customHeight="1">
      <c r="D576" s="449"/>
      <c r="E576" s="449"/>
      <c r="F576" s="449"/>
      <c r="J576" s="229"/>
      <c r="O576" s="430"/>
    </row>
    <row r="577" spans="4:15" s="172" customFormat="1" ht="12" customHeight="1">
      <c r="D577" s="449"/>
      <c r="E577" s="449"/>
      <c r="F577" s="449"/>
      <c r="J577" s="229"/>
      <c r="O577" s="430"/>
    </row>
    <row r="578" spans="4:15" s="172" customFormat="1" ht="12" customHeight="1">
      <c r="D578" s="449"/>
      <c r="E578" s="449"/>
      <c r="F578" s="449"/>
      <c r="J578" s="229"/>
      <c r="O578" s="430"/>
    </row>
    <row r="579" spans="4:15" s="172" customFormat="1" ht="12" customHeight="1">
      <c r="D579" s="449"/>
      <c r="E579" s="449"/>
      <c r="F579" s="449"/>
      <c r="J579" s="229"/>
      <c r="O579" s="430"/>
    </row>
    <row r="580" spans="4:15" s="172" customFormat="1" ht="12" customHeight="1">
      <c r="D580" s="449"/>
      <c r="E580" s="449"/>
      <c r="F580" s="449"/>
      <c r="J580" s="229"/>
      <c r="O580" s="430"/>
    </row>
    <row r="581" spans="4:15" s="172" customFormat="1" ht="12" customHeight="1">
      <c r="D581" s="449"/>
      <c r="E581" s="449"/>
      <c r="F581" s="449"/>
      <c r="J581" s="229"/>
      <c r="O581" s="430"/>
    </row>
    <row r="582" spans="4:15" s="172" customFormat="1" ht="12" customHeight="1">
      <c r="D582" s="449"/>
      <c r="E582" s="449"/>
      <c r="F582" s="449"/>
      <c r="J582" s="229"/>
      <c r="O582" s="430"/>
    </row>
    <row r="583" spans="4:15" s="172" customFormat="1" ht="12" customHeight="1">
      <c r="D583" s="449"/>
      <c r="E583" s="449"/>
      <c r="F583" s="449"/>
      <c r="J583" s="229"/>
      <c r="O583" s="430"/>
    </row>
    <row r="584" spans="4:15" s="172" customFormat="1" ht="12" customHeight="1">
      <c r="D584" s="449"/>
      <c r="E584" s="449"/>
      <c r="F584" s="449"/>
      <c r="J584" s="229"/>
      <c r="O584" s="430"/>
    </row>
    <row r="585" spans="4:15" s="172" customFormat="1" ht="12" customHeight="1">
      <c r="D585" s="449"/>
      <c r="E585" s="449"/>
      <c r="F585" s="449"/>
      <c r="J585" s="229"/>
      <c r="O585" s="430"/>
    </row>
    <row r="586" spans="4:15" s="172" customFormat="1" ht="12" customHeight="1">
      <c r="D586" s="449"/>
      <c r="E586" s="449"/>
      <c r="F586" s="449"/>
      <c r="J586" s="229"/>
      <c r="O586" s="430"/>
    </row>
    <row r="587" spans="4:15" s="172" customFormat="1" ht="12" customHeight="1">
      <c r="D587" s="449"/>
      <c r="E587" s="449"/>
      <c r="F587" s="449"/>
      <c r="J587" s="229"/>
      <c r="O587" s="430"/>
    </row>
    <row r="588" spans="4:15" s="172" customFormat="1" ht="12" customHeight="1">
      <c r="D588" s="449"/>
      <c r="E588" s="449"/>
      <c r="F588" s="449"/>
      <c r="J588" s="229"/>
      <c r="O588" s="430"/>
    </row>
    <row r="589" spans="4:15" s="172" customFormat="1" ht="12" customHeight="1">
      <c r="D589" s="449"/>
      <c r="E589" s="449"/>
      <c r="F589" s="449"/>
      <c r="J589" s="229"/>
      <c r="O589" s="430"/>
    </row>
    <row r="590" spans="4:15" s="172" customFormat="1" ht="12" customHeight="1">
      <c r="D590" s="449"/>
      <c r="E590" s="449"/>
      <c r="F590" s="449"/>
      <c r="J590" s="229"/>
      <c r="O590" s="430"/>
    </row>
    <row r="591" spans="4:15" s="172" customFormat="1" ht="12" customHeight="1">
      <c r="D591" s="449"/>
      <c r="E591" s="449"/>
      <c r="F591" s="449"/>
      <c r="J591" s="229"/>
      <c r="O591" s="430"/>
    </row>
    <row r="592" spans="4:15" s="172" customFormat="1" ht="12" customHeight="1">
      <c r="D592" s="449"/>
      <c r="E592" s="449"/>
      <c r="F592" s="449"/>
      <c r="J592" s="229"/>
      <c r="O592" s="430"/>
    </row>
    <row r="593" spans="4:15" s="172" customFormat="1" ht="12" customHeight="1">
      <c r="D593" s="449"/>
      <c r="E593" s="449"/>
      <c r="F593" s="449"/>
      <c r="J593" s="229"/>
      <c r="O593" s="430"/>
    </row>
    <row r="594" spans="4:15" s="172" customFormat="1" ht="12" customHeight="1">
      <c r="D594" s="449"/>
      <c r="E594" s="449"/>
      <c r="F594" s="449"/>
      <c r="J594" s="229"/>
      <c r="O594" s="430"/>
    </row>
    <row r="595" spans="4:15" s="172" customFormat="1" ht="12" customHeight="1">
      <c r="D595" s="449"/>
      <c r="E595" s="449"/>
      <c r="F595" s="449"/>
      <c r="J595" s="229"/>
      <c r="O595" s="430"/>
    </row>
    <row r="596" spans="4:15" s="172" customFormat="1" ht="12" customHeight="1">
      <c r="D596" s="449"/>
      <c r="E596" s="449"/>
      <c r="F596" s="449"/>
      <c r="J596" s="229"/>
      <c r="O596" s="430"/>
    </row>
    <row r="597" spans="4:15" s="172" customFormat="1" ht="12" customHeight="1">
      <c r="D597" s="449"/>
      <c r="E597" s="449"/>
      <c r="F597" s="449"/>
      <c r="J597" s="229"/>
      <c r="O597" s="430"/>
    </row>
    <row r="598" spans="4:15" s="172" customFormat="1" ht="12" customHeight="1">
      <c r="D598" s="449"/>
      <c r="E598" s="449"/>
      <c r="F598" s="449"/>
      <c r="J598" s="229"/>
      <c r="O598" s="430"/>
    </row>
    <row r="599" spans="4:15" s="172" customFormat="1" ht="12" customHeight="1">
      <c r="D599" s="449"/>
      <c r="E599" s="449"/>
      <c r="F599" s="449"/>
      <c r="J599" s="229"/>
      <c r="O599" s="430"/>
    </row>
    <row r="600" spans="4:15" s="172" customFormat="1" ht="12" customHeight="1">
      <c r="D600" s="449"/>
      <c r="E600" s="449"/>
      <c r="F600" s="449"/>
      <c r="J600" s="229"/>
      <c r="O600" s="430"/>
    </row>
    <row r="601" spans="4:15" s="172" customFormat="1" ht="12" customHeight="1">
      <c r="D601" s="449"/>
      <c r="E601" s="449"/>
      <c r="F601" s="449"/>
      <c r="J601" s="229"/>
      <c r="O601" s="430"/>
    </row>
    <row r="602" spans="4:15" s="172" customFormat="1" ht="12" customHeight="1">
      <c r="D602" s="449"/>
      <c r="E602" s="449"/>
      <c r="F602" s="449"/>
      <c r="J602" s="229"/>
      <c r="O602" s="430"/>
    </row>
    <row r="603" spans="4:15" s="172" customFormat="1" ht="12" customHeight="1">
      <c r="D603" s="449"/>
      <c r="E603" s="449"/>
      <c r="F603" s="449"/>
      <c r="J603" s="229"/>
      <c r="O603" s="430"/>
    </row>
    <row r="604" spans="4:15" s="172" customFormat="1" ht="12" customHeight="1">
      <c r="D604" s="449"/>
      <c r="E604" s="449"/>
      <c r="F604" s="449"/>
      <c r="J604" s="229"/>
      <c r="O604" s="430"/>
    </row>
    <row r="605" spans="4:15" s="172" customFormat="1" ht="12" customHeight="1">
      <c r="D605" s="449"/>
      <c r="E605" s="449"/>
      <c r="F605" s="449"/>
      <c r="J605" s="229"/>
      <c r="O605" s="430"/>
    </row>
    <row r="606" spans="4:15" s="172" customFormat="1" ht="12" customHeight="1">
      <c r="D606" s="449"/>
      <c r="E606" s="449"/>
      <c r="F606" s="449"/>
      <c r="J606" s="229"/>
      <c r="O606" s="430"/>
    </row>
    <row r="607" spans="4:15" s="172" customFormat="1" ht="12" customHeight="1">
      <c r="D607" s="449"/>
      <c r="E607" s="449"/>
      <c r="F607" s="449"/>
      <c r="J607" s="229"/>
      <c r="O607" s="430"/>
    </row>
    <row r="608" spans="4:15" s="172" customFormat="1" ht="12" customHeight="1">
      <c r="D608" s="449"/>
      <c r="E608" s="449"/>
      <c r="F608" s="449"/>
      <c r="J608" s="229"/>
      <c r="O608" s="430"/>
    </row>
    <row r="609" spans="4:15" s="172" customFormat="1" ht="12" customHeight="1">
      <c r="D609" s="449"/>
      <c r="E609" s="449"/>
      <c r="F609" s="449"/>
      <c r="J609" s="229"/>
      <c r="O609" s="430"/>
    </row>
    <row r="610" spans="4:15" s="172" customFormat="1" ht="12" customHeight="1">
      <c r="D610" s="449"/>
      <c r="E610" s="449"/>
      <c r="F610" s="449"/>
      <c r="J610" s="229"/>
      <c r="O610" s="430"/>
    </row>
    <row r="611" spans="4:15" s="172" customFormat="1" ht="12" customHeight="1">
      <c r="D611" s="449"/>
      <c r="E611" s="449"/>
      <c r="F611" s="449"/>
      <c r="J611" s="229"/>
      <c r="O611" s="430"/>
    </row>
    <row r="612" spans="4:15" s="172" customFormat="1" ht="12" customHeight="1">
      <c r="D612" s="449"/>
      <c r="E612" s="449"/>
      <c r="F612" s="449"/>
      <c r="J612" s="229"/>
      <c r="O612" s="430"/>
    </row>
    <row r="613" spans="4:15" s="172" customFormat="1" ht="12" customHeight="1">
      <c r="D613" s="449"/>
      <c r="E613" s="449"/>
      <c r="F613" s="449"/>
      <c r="J613" s="229"/>
      <c r="O613" s="430"/>
    </row>
    <row r="614" spans="4:15" s="172" customFormat="1" ht="12" customHeight="1">
      <c r="D614" s="449"/>
      <c r="E614" s="449"/>
      <c r="F614" s="449"/>
      <c r="J614" s="229"/>
      <c r="O614" s="430"/>
    </row>
    <row r="615" spans="4:15" s="172" customFormat="1" ht="12" customHeight="1">
      <c r="D615" s="449"/>
      <c r="E615" s="449"/>
      <c r="F615" s="449"/>
      <c r="J615" s="229"/>
      <c r="O615" s="430"/>
    </row>
    <row r="616" spans="4:15" s="172" customFormat="1" ht="12" customHeight="1">
      <c r="D616" s="449"/>
      <c r="E616" s="449"/>
      <c r="F616" s="449"/>
      <c r="J616" s="229"/>
      <c r="O616" s="430"/>
    </row>
    <row r="617" spans="4:15" s="172" customFormat="1" ht="12" customHeight="1">
      <c r="D617" s="449"/>
      <c r="E617" s="449"/>
      <c r="F617" s="449"/>
      <c r="J617" s="229"/>
      <c r="O617" s="430"/>
    </row>
    <row r="618" spans="4:15" s="172" customFormat="1" ht="12" customHeight="1">
      <c r="D618" s="449"/>
      <c r="E618" s="449"/>
      <c r="F618" s="449"/>
      <c r="J618" s="229"/>
      <c r="O618" s="430"/>
    </row>
    <row r="619" spans="4:15" s="172" customFormat="1" ht="12" customHeight="1">
      <c r="D619" s="449"/>
      <c r="E619" s="449"/>
      <c r="F619" s="449"/>
      <c r="J619" s="229"/>
      <c r="O619" s="430"/>
    </row>
    <row r="620" spans="4:15" s="172" customFormat="1" ht="12" customHeight="1">
      <c r="D620" s="449"/>
      <c r="E620" s="449"/>
      <c r="F620" s="449"/>
      <c r="J620" s="229"/>
      <c r="O620" s="430"/>
    </row>
    <row r="621" spans="4:15" s="172" customFormat="1" ht="12" customHeight="1">
      <c r="D621" s="449"/>
      <c r="E621" s="449"/>
      <c r="F621" s="449"/>
      <c r="J621" s="229"/>
      <c r="O621" s="430"/>
    </row>
    <row r="622" spans="4:15" s="172" customFormat="1" ht="12" customHeight="1">
      <c r="D622" s="449"/>
      <c r="E622" s="449"/>
      <c r="F622" s="449"/>
      <c r="J622" s="229"/>
      <c r="O622" s="430"/>
    </row>
    <row r="623" spans="4:15" s="172" customFormat="1" ht="12" customHeight="1">
      <c r="D623" s="449"/>
      <c r="E623" s="449"/>
      <c r="F623" s="449"/>
      <c r="J623" s="229"/>
      <c r="O623" s="430"/>
    </row>
    <row r="624" spans="4:15" s="172" customFormat="1" ht="12" customHeight="1">
      <c r="D624" s="449"/>
      <c r="E624" s="449"/>
      <c r="F624" s="449"/>
      <c r="J624" s="229"/>
      <c r="O624" s="430"/>
    </row>
    <row r="625" spans="4:15" s="172" customFormat="1" ht="12" customHeight="1">
      <c r="D625" s="449"/>
      <c r="E625" s="449"/>
      <c r="F625" s="449"/>
      <c r="J625" s="229"/>
      <c r="O625" s="430"/>
    </row>
    <row r="626" spans="4:15" s="172" customFormat="1" ht="12" customHeight="1">
      <c r="D626" s="449"/>
      <c r="E626" s="449"/>
      <c r="F626" s="449"/>
      <c r="J626" s="229"/>
      <c r="O626" s="430"/>
    </row>
    <row r="627" spans="4:15" s="172" customFormat="1" ht="12" customHeight="1">
      <c r="D627" s="449"/>
      <c r="E627" s="449"/>
      <c r="F627" s="449"/>
      <c r="J627" s="229"/>
      <c r="O627" s="430"/>
    </row>
    <row r="628" spans="4:15" s="172" customFormat="1" ht="12" customHeight="1">
      <c r="D628" s="449"/>
      <c r="E628" s="449"/>
      <c r="F628" s="449"/>
      <c r="J628" s="229"/>
      <c r="O628" s="430"/>
    </row>
    <row r="629" spans="4:15" s="172" customFormat="1" ht="12" customHeight="1">
      <c r="D629" s="449"/>
      <c r="E629" s="449"/>
      <c r="F629" s="449"/>
      <c r="J629" s="229"/>
      <c r="O629" s="430"/>
    </row>
    <row r="630" spans="4:15" s="172" customFormat="1" ht="12" customHeight="1">
      <c r="D630" s="449"/>
      <c r="E630" s="449"/>
      <c r="F630" s="449"/>
      <c r="J630" s="229"/>
      <c r="O630" s="430"/>
    </row>
    <row r="631" spans="4:15" s="172" customFormat="1" ht="12" customHeight="1">
      <c r="D631" s="449"/>
      <c r="E631" s="449"/>
      <c r="F631" s="449"/>
      <c r="J631" s="229"/>
      <c r="O631" s="430"/>
    </row>
    <row r="632" spans="4:15" s="172" customFormat="1" ht="12" customHeight="1">
      <c r="D632" s="449"/>
      <c r="E632" s="449"/>
      <c r="F632" s="449"/>
      <c r="J632" s="229"/>
      <c r="O632" s="430"/>
    </row>
    <row r="633" spans="4:15" s="172" customFormat="1" ht="12" customHeight="1">
      <c r="D633" s="449"/>
      <c r="E633" s="449"/>
      <c r="F633" s="449"/>
      <c r="J633" s="229"/>
      <c r="O633" s="430"/>
    </row>
    <row r="634" spans="4:15" s="172" customFormat="1" ht="12" customHeight="1">
      <c r="D634" s="449"/>
      <c r="E634" s="449"/>
      <c r="F634" s="449"/>
      <c r="J634" s="229"/>
      <c r="O634" s="430"/>
    </row>
    <row r="635" spans="4:15" s="172" customFormat="1" ht="12" customHeight="1">
      <c r="D635" s="449"/>
      <c r="E635" s="449"/>
      <c r="F635" s="449"/>
      <c r="J635" s="229"/>
      <c r="O635" s="430"/>
    </row>
    <row r="636" spans="4:15" s="172" customFormat="1" ht="12" customHeight="1">
      <c r="D636" s="449"/>
      <c r="E636" s="449"/>
      <c r="F636" s="449"/>
      <c r="J636" s="229"/>
      <c r="O636" s="430"/>
    </row>
    <row r="637" spans="4:15" s="172" customFormat="1" ht="12" customHeight="1">
      <c r="D637" s="449"/>
      <c r="E637" s="449"/>
      <c r="F637" s="449"/>
      <c r="J637" s="229"/>
      <c r="O637" s="430"/>
    </row>
    <row r="638" spans="4:15" s="172" customFormat="1" ht="12" customHeight="1">
      <c r="D638" s="449"/>
      <c r="E638" s="449"/>
      <c r="F638" s="449"/>
      <c r="J638" s="229"/>
      <c r="O638" s="430"/>
    </row>
    <row r="639" spans="4:15" s="172" customFormat="1" ht="12" customHeight="1">
      <c r="D639" s="449"/>
      <c r="E639" s="449"/>
      <c r="F639" s="449"/>
      <c r="J639" s="229"/>
      <c r="O639" s="430"/>
    </row>
    <row r="640" spans="4:15" s="172" customFormat="1" ht="12" customHeight="1">
      <c r="D640" s="449"/>
      <c r="E640" s="449"/>
      <c r="F640" s="449"/>
      <c r="J640" s="229"/>
      <c r="O640" s="430"/>
    </row>
    <row r="641" spans="4:15" s="172" customFormat="1" ht="12" customHeight="1">
      <c r="D641" s="449"/>
      <c r="E641" s="449"/>
      <c r="F641" s="449"/>
      <c r="J641" s="229"/>
      <c r="O641" s="430"/>
    </row>
    <row r="642" spans="4:15" s="172" customFormat="1" ht="12" customHeight="1">
      <c r="D642" s="449"/>
      <c r="E642" s="449"/>
      <c r="F642" s="449"/>
      <c r="J642" s="229"/>
      <c r="O642" s="430"/>
    </row>
    <row r="643" spans="4:15" s="172" customFormat="1" ht="12" customHeight="1">
      <c r="D643" s="449"/>
      <c r="E643" s="449"/>
      <c r="F643" s="449"/>
      <c r="J643" s="229"/>
      <c r="O643" s="430"/>
    </row>
    <row r="644" spans="4:15" s="172" customFormat="1" ht="12" customHeight="1">
      <c r="D644" s="449"/>
      <c r="E644" s="449"/>
      <c r="F644" s="449"/>
      <c r="J644" s="229"/>
      <c r="O644" s="430"/>
    </row>
    <row r="645" spans="4:15" s="172" customFormat="1" ht="12" customHeight="1">
      <c r="D645" s="449"/>
      <c r="E645" s="449"/>
      <c r="F645" s="449"/>
      <c r="J645" s="229"/>
      <c r="O645" s="430"/>
    </row>
    <row r="646" spans="4:15" s="172" customFormat="1" ht="12" customHeight="1">
      <c r="D646" s="449"/>
      <c r="E646" s="449"/>
      <c r="F646" s="449"/>
      <c r="J646" s="229"/>
      <c r="O646" s="430"/>
    </row>
    <row r="647" spans="4:15" s="172" customFormat="1" ht="12" customHeight="1">
      <c r="D647" s="449"/>
      <c r="E647" s="449"/>
      <c r="F647" s="449"/>
      <c r="J647" s="229"/>
      <c r="O647" s="430"/>
    </row>
    <row r="648" spans="4:15" s="172" customFormat="1" ht="12" customHeight="1">
      <c r="D648" s="449"/>
      <c r="E648" s="449"/>
      <c r="F648" s="449"/>
      <c r="J648" s="229"/>
      <c r="O648" s="430"/>
    </row>
    <row r="649" spans="4:15" s="172" customFormat="1" ht="12" customHeight="1">
      <c r="D649" s="449"/>
      <c r="E649" s="449"/>
      <c r="F649" s="449"/>
      <c r="J649" s="229"/>
      <c r="O649" s="430"/>
    </row>
    <row r="650" spans="4:15" s="172" customFormat="1" ht="12" customHeight="1">
      <c r="D650" s="449"/>
      <c r="E650" s="449"/>
      <c r="F650" s="449"/>
      <c r="J650" s="229"/>
      <c r="O650" s="430"/>
    </row>
    <row r="651" spans="4:15" s="172" customFormat="1" ht="12" customHeight="1">
      <c r="D651" s="449"/>
      <c r="E651" s="449"/>
      <c r="F651" s="449"/>
      <c r="J651" s="229"/>
      <c r="O651" s="430"/>
    </row>
    <row r="652" spans="4:15" s="172" customFormat="1" ht="12" customHeight="1">
      <c r="D652" s="449"/>
      <c r="E652" s="449"/>
      <c r="F652" s="449"/>
      <c r="J652" s="229"/>
      <c r="O652" s="430"/>
    </row>
    <row r="653" spans="4:15" s="172" customFormat="1" ht="12" customHeight="1">
      <c r="D653" s="449"/>
      <c r="E653" s="449"/>
      <c r="F653" s="449"/>
      <c r="J653" s="229"/>
      <c r="O653" s="430"/>
    </row>
    <row r="654" spans="4:15" s="172" customFormat="1" ht="12" customHeight="1">
      <c r="D654" s="449"/>
      <c r="E654" s="449"/>
      <c r="F654" s="449"/>
      <c r="J654" s="229"/>
      <c r="O654" s="430"/>
    </row>
    <row r="655" spans="4:15" s="172" customFormat="1" ht="12" customHeight="1">
      <c r="D655" s="449"/>
      <c r="E655" s="449"/>
      <c r="F655" s="449"/>
      <c r="J655" s="229"/>
      <c r="O655" s="430"/>
    </row>
    <row r="656" spans="4:15" s="172" customFormat="1" ht="12" customHeight="1">
      <c r="D656" s="449"/>
      <c r="E656" s="449"/>
      <c r="F656" s="449"/>
      <c r="J656" s="229"/>
      <c r="O656" s="430"/>
    </row>
    <row r="657" spans="4:15" s="172" customFormat="1" ht="12" customHeight="1">
      <c r="D657" s="449"/>
      <c r="E657" s="449"/>
      <c r="F657" s="449"/>
      <c r="J657" s="229"/>
      <c r="O657" s="430"/>
    </row>
    <row r="658" spans="4:15" s="172" customFormat="1" ht="12" customHeight="1">
      <c r="D658" s="449"/>
      <c r="E658" s="449"/>
      <c r="F658" s="449"/>
      <c r="J658" s="229"/>
      <c r="O658" s="430"/>
    </row>
    <row r="659" spans="4:15" s="172" customFormat="1" ht="12" customHeight="1">
      <c r="D659" s="449"/>
      <c r="E659" s="449"/>
      <c r="F659" s="449"/>
      <c r="J659" s="229"/>
      <c r="O659" s="430"/>
    </row>
    <row r="660" spans="4:15" s="172" customFormat="1" ht="12" customHeight="1">
      <c r="D660" s="449"/>
      <c r="E660" s="449"/>
      <c r="F660" s="449"/>
      <c r="J660" s="229"/>
      <c r="O660" s="430"/>
    </row>
    <row r="661" spans="4:15" s="172" customFormat="1" ht="12" customHeight="1">
      <c r="D661" s="449"/>
      <c r="E661" s="449"/>
      <c r="F661" s="449"/>
      <c r="J661" s="229"/>
      <c r="O661" s="430"/>
    </row>
    <row r="662" spans="4:15" s="172" customFormat="1" ht="12" customHeight="1">
      <c r="D662" s="449"/>
      <c r="E662" s="449"/>
      <c r="F662" s="449"/>
      <c r="J662" s="229"/>
      <c r="O662" s="430"/>
    </row>
    <row r="663" spans="4:15" s="172" customFormat="1" ht="12" customHeight="1">
      <c r="D663" s="449"/>
      <c r="E663" s="449"/>
      <c r="F663" s="449"/>
      <c r="J663" s="229"/>
      <c r="O663" s="430"/>
    </row>
    <row r="664" spans="4:15" s="172" customFormat="1" ht="12" customHeight="1">
      <c r="D664" s="449"/>
      <c r="E664" s="449"/>
      <c r="F664" s="449"/>
      <c r="J664" s="229"/>
      <c r="O664" s="430"/>
    </row>
    <row r="665" spans="4:15" s="172" customFormat="1" ht="12" customHeight="1">
      <c r="D665" s="449"/>
      <c r="E665" s="449"/>
      <c r="F665" s="449"/>
      <c r="J665" s="229"/>
      <c r="O665" s="430"/>
    </row>
    <row r="666" spans="4:15" s="172" customFormat="1" ht="12" customHeight="1">
      <c r="D666" s="449"/>
      <c r="E666" s="449"/>
      <c r="F666" s="449"/>
      <c r="J666" s="229"/>
      <c r="O666" s="430"/>
    </row>
    <row r="667" spans="4:15" s="172" customFormat="1" ht="12" customHeight="1">
      <c r="D667" s="449"/>
      <c r="E667" s="449"/>
      <c r="F667" s="449"/>
      <c r="J667" s="229"/>
      <c r="O667" s="430"/>
    </row>
    <row r="668" spans="4:15" s="172" customFormat="1" ht="12" customHeight="1">
      <c r="D668" s="449"/>
      <c r="E668" s="449"/>
      <c r="F668" s="449"/>
      <c r="J668" s="229"/>
      <c r="O668" s="430"/>
    </row>
    <row r="669" spans="4:15" s="172" customFormat="1" ht="12" customHeight="1">
      <c r="D669" s="449"/>
      <c r="E669" s="449"/>
      <c r="F669" s="449"/>
      <c r="J669" s="229"/>
      <c r="O669" s="430"/>
    </row>
    <row r="670" spans="4:15" s="172" customFormat="1" ht="12" customHeight="1">
      <c r="D670" s="449"/>
      <c r="E670" s="449"/>
      <c r="F670" s="449"/>
      <c r="J670" s="229"/>
      <c r="O670" s="430"/>
    </row>
    <row r="671" spans="4:15" s="172" customFormat="1" ht="12" customHeight="1">
      <c r="D671" s="449"/>
      <c r="E671" s="449"/>
      <c r="F671" s="449"/>
      <c r="J671" s="229"/>
      <c r="O671" s="430"/>
    </row>
    <row r="672" spans="4:15" s="172" customFormat="1" ht="12" customHeight="1">
      <c r="D672" s="449"/>
      <c r="E672" s="449"/>
      <c r="F672" s="449"/>
      <c r="J672" s="229"/>
      <c r="O672" s="430"/>
    </row>
    <row r="673" spans="4:15" s="172" customFormat="1" ht="12" customHeight="1">
      <c r="D673" s="449"/>
      <c r="E673" s="449"/>
      <c r="F673" s="449"/>
      <c r="J673" s="229"/>
      <c r="O673" s="430"/>
    </row>
    <row r="674" spans="4:15" s="172" customFormat="1" ht="12" customHeight="1">
      <c r="D674" s="449"/>
      <c r="E674" s="449"/>
      <c r="F674" s="449"/>
      <c r="J674" s="229"/>
      <c r="O674" s="430"/>
    </row>
    <row r="675" spans="4:15" s="172" customFormat="1" ht="12" customHeight="1">
      <c r="D675" s="449"/>
      <c r="E675" s="449"/>
      <c r="F675" s="449"/>
      <c r="J675" s="229"/>
      <c r="O675" s="430"/>
    </row>
    <row r="676" spans="4:15" s="172" customFormat="1" ht="12" customHeight="1">
      <c r="D676" s="449"/>
      <c r="E676" s="449"/>
      <c r="F676" s="449"/>
      <c r="J676" s="229"/>
      <c r="O676" s="430"/>
    </row>
    <row r="677" spans="4:15" s="172" customFormat="1" ht="12" customHeight="1">
      <c r="D677" s="449"/>
      <c r="E677" s="449"/>
      <c r="F677" s="449"/>
      <c r="J677" s="229"/>
      <c r="O677" s="430"/>
    </row>
    <row r="678" spans="4:15" s="172" customFormat="1" ht="12" customHeight="1">
      <c r="D678" s="449"/>
      <c r="E678" s="449"/>
      <c r="F678" s="449"/>
      <c r="J678" s="229"/>
      <c r="O678" s="430"/>
    </row>
    <row r="679" spans="4:15" s="172" customFormat="1" ht="12" customHeight="1">
      <c r="D679" s="449"/>
      <c r="E679" s="449"/>
      <c r="F679" s="449"/>
      <c r="J679" s="229"/>
      <c r="O679" s="430"/>
    </row>
    <row r="680" spans="4:15" s="172" customFormat="1" ht="12" customHeight="1">
      <c r="D680" s="449"/>
      <c r="E680" s="449"/>
      <c r="F680" s="449"/>
      <c r="J680" s="229"/>
      <c r="O680" s="430"/>
    </row>
    <row r="681" spans="4:15" s="172" customFormat="1" ht="12" customHeight="1">
      <c r="D681" s="449"/>
      <c r="E681" s="449"/>
      <c r="F681" s="449"/>
      <c r="J681" s="229"/>
      <c r="O681" s="430"/>
    </row>
    <row r="682" spans="4:15" s="172" customFormat="1" ht="12" customHeight="1">
      <c r="D682" s="449"/>
      <c r="E682" s="449"/>
      <c r="F682" s="449"/>
      <c r="J682" s="229"/>
      <c r="O682" s="430"/>
    </row>
    <row r="683" spans="4:15" s="172" customFormat="1" ht="12" customHeight="1">
      <c r="D683" s="449"/>
      <c r="E683" s="449"/>
      <c r="F683" s="449"/>
      <c r="J683" s="229"/>
      <c r="O683" s="430"/>
    </row>
    <row r="684" spans="4:15" s="172" customFormat="1" ht="12" customHeight="1">
      <c r="D684" s="449"/>
      <c r="E684" s="449"/>
      <c r="F684" s="449"/>
      <c r="J684" s="229"/>
      <c r="O684" s="430"/>
    </row>
    <row r="685" spans="4:15" s="172" customFormat="1" ht="12" customHeight="1">
      <c r="D685" s="449"/>
      <c r="E685" s="449"/>
      <c r="F685" s="449"/>
      <c r="J685" s="229"/>
      <c r="O685" s="430"/>
    </row>
    <row r="686" spans="4:15" s="172" customFormat="1" ht="12" customHeight="1">
      <c r="D686" s="449"/>
      <c r="E686" s="449"/>
      <c r="F686" s="449"/>
      <c r="J686" s="229"/>
      <c r="O686" s="430"/>
    </row>
    <row r="687" spans="4:15" s="172" customFormat="1" ht="12" customHeight="1">
      <c r="D687" s="449"/>
      <c r="E687" s="449"/>
      <c r="F687" s="449"/>
      <c r="J687" s="229"/>
      <c r="O687" s="430"/>
    </row>
    <row r="688" spans="4:15" s="172" customFormat="1" ht="12" customHeight="1">
      <c r="D688" s="449"/>
      <c r="E688" s="449"/>
      <c r="F688" s="449"/>
      <c r="J688" s="229"/>
      <c r="O688" s="430"/>
    </row>
    <row r="689" spans="4:15" s="172" customFormat="1" ht="12" customHeight="1">
      <c r="D689" s="449"/>
      <c r="E689" s="449"/>
      <c r="F689" s="449"/>
      <c r="J689" s="229"/>
      <c r="O689" s="430"/>
    </row>
    <row r="690" spans="4:15" s="172" customFormat="1" ht="12" customHeight="1">
      <c r="D690" s="449"/>
      <c r="E690" s="449"/>
      <c r="F690" s="449"/>
      <c r="J690" s="229"/>
      <c r="O690" s="430"/>
    </row>
    <row r="691" spans="4:15" s="172" customFormat="1" ht="12" customHeight="1">
      <c r="D691" s="449"/>
      <c r="E691" s="449"/>
      <c r="F691" s="449"/>
      <c r="J691" s="229"/>
      <c r="O691" s="430"/>
    </row>
    <row r="692" spans="4:15" s="172" customFormat="1" ht="12" customHeight="1">
      <c r="D692" s="449"/>
      <c r="E692" s="449"/>
      <c r="F692" s="449"/>
      <c r="J692" s="229"/>
      <c r="O692" s="430"/>
    </row>
    <row r="693" spans="4:15" s="172" customFormat="1" ht="12" customHeight="1">
      <c r="D693" s="449"/>
      <c r="E693" s="449"/>
      <c r="F693" s="449"/>
      <c r="J693" s="229"/>
      <c r="O693" s="430"/>
    </row>
    <row r="694" spans="4:15" s="172" customFormat="1" ht="12" customHeight="1">
      <c r="D694" s="449"/>
      <c r="E694" s="449"/>
      <c r="F694" s="449"/>
      <c r="J694" s="229"/>
      <c r="O694" s="430"/>
    </row>
    <row r="695" spans="4:15" s="172" customFormat="1" ht="12" customHeight="1">
      <c r="D695" s="449"/>
      <c r="E695" s="449"/>
      <c r="F695" s="449"/>
      <c r="J695" s="229"/>
      <c r="O695" s="430"/>
    </row>
    <row r="696" spans="4:15" s="172" customFormat="1" ht="12" customHeight="1">
      <c r="D696" s="449"/>
      <c r="E696" s="449"/>
      <c r="F696" s="449"/>
      <c r="J696" s="229"/>
      <c r="O696" s="430"/>
    </row>
    <row r="697" spans="4:15" s="172" customFormat="1" ht="12" customHeight="1">
      <c r="D697" s="449"/>
      <c r="E697" s="449"/>
      <c r="F697" s="449"/>
      <c r="J697" s="229"/>
      <c r="O697" s="430"/>
    </row>
    <row r="698" spans="4:15" s="172" customFormat="1" ht="12" customHeight="1">
      <c r="D698" s="449"/>
      <c r="E698" s="449"/>
      <c r="F698" s="449"/>
      <c r="J698" s="229"/>
      <c r="O698" s="430"/>
    </row>
    <row r="699" spans="4:15" s="172" customFormat="1" ht="12" customHeight="1">
      <c r="D699" s="449"/>
      <c r="E699" s="449"/>
      <c r="F699" s="449"/>
      <c r="J699" s="229"/>
      <c r="O699" s="430"/>
    </row>
    <row r="700" spans="4:15" s="172" customFormat="1" ht="12" customHeight="1">
      <c r="D700" s="449"/>
      <c r="E700" s="449"/>
      <c r="F700" s="449"/>
      <c r="J700" s="229"/>
      <c r="O700" s="430"/>
    </row>
    <row r="701" spans="4:15" s="172" customFormat="1" ht="12" customHeight="1">
      <c r="D701" s="449"/>
      <c r="E701" s="449"/>
      <c r="F701" s="449"/>
      <c r="J701" s="229"/>
      <c r="O701" s="430"/>
    </row>
    <row r="702" spans="4:15" s="172" customFormat="1" ht="12" customHeight="1">
      <c r="D702" s="449"/>
      <c r="E702" s="449"/>
      <c r="F702" s="449"/>
      <c r="J702" s="229"/>
      <c r="O702" s="430"/>
    </row>
    <row r="703" spans="4:15" s="172" customFormat="1" ht="12" customHeight="1">
      <c r="D703" s="449"/>
      <c r="E703" s="449"/>
      <c r="F703" s="449"/>
      <c r="J703" s="229"/>
      <c r="O703" s="430"/>
    </row>
    <row r="704" spans="4:15" s="172" customFormat="1" ht="12" customHeight="1">
      <c r="D704" s="449"/>
      <c r="E704" s="449"/>
      <c r="F704" s="449"/>
      <c r="J704" s="229"/>
      <c r="O704" s="430"/>
    </row>
    <row r="705" spans="4:15" s="172" customFormat="1" ht="12" customHeight="1">
      <c r="D705" s="449"/>
      <c r="E705" s="449"/>
      <c r="F705" s="449"/>
      <c r="J705" s="229"/>
      <c r="O705" s="430"/>
    </row>
    <row r="706" spans="4:15" s="172" customFormat="1" ht="12" customHeight="1">
      <c r="D706" s="449"/>
      <c r="E706" s="449"/>
      <c r="F706" s="449"/>
      <c r="J706" s="229"/>
      <c r="O706" s="430"/>
    </row>
    <row r="707" spans="4:15" s="172" customFormat="1" ht="12" customHeight="1">
      <c r="D707" s="449"/>
      <c r="E707" s="449"/>
      <c r="F707" s="449"/>
      <c r="J707" s="229"/>
      <c r="O707" s="430"/>
    </row>
    <row r="708" spans="4:15" s="172" customFormat="1" ht="12" customHeight="1">
      <c r="D708" s="449"/>
      <c r="E708" s="449"/>
      <c r="F708" s="449"/>
      <c r="J708" s="229"/>
      <c r="O708" s="430"/>
    </row>
    <row r="709" spans="4:15" s="172" customFormat="1" ht="12" customHeight="1">
      <c r="D709" s="449"/>
      <c r="E709" s="449"/>
      <c r="F709" s="449"/>
      <c r="J709" s="229"/>
      <c r="O709" s="430"/>
    </row>
    <row r="710" spans="4:15" s="172" customFormat="1" ht="12" customHeight="1">
      <c r="D710" s="449"/>
      <c r="E710" s="449"/>
      <c r="F710" s="449"/>
      <c r="J710" s="229"/>
      <c r="O710" s="430"/>
    </row>
    <row r="711" spans="4:15" s="172" customFormat="1" ht="12" customHeight="1">
      <c r="D711" s="449"/>
      <c r="E711" s="449"/>
      <c r="F711" s="449"/>
      <c r="J711" s="229"/>
      <c r="O711" s="430"/>
    </row>
    <row r="712" spans="4:15" s="172" customFormat="1" ht="12" customHeight="1">
      <c r="D712" s="449"/>
      <c r="E712" s="449"/>
      <c r="F712" s="449"/>
      <c r="J712" s="229"/>
      <c r="O712" s="430"/>
    </row>
    <row r="713" spans="4:15" s="172" customFormat="1" ht="12" customHeight="1">
      <c r="D713" s="449"/>
      <c r="E713" s="449"/>
      <c r="F713" s="449"/>
      <c r="J713" s="229"/>
      <c r="O713" s="430"/>
    </row>
    <row r="714" spans="4:15" s="172" customFormat="1" ht="12" customHeight="1">
      <c r="D714" s="449"/>
      <c r="E714" s="449"/>
      <c r="F714" s="449"/>
      <c r="J714" s="229"/>
      <c r="O714" s="430"/>
    </row>
    <row r="715" spans="4:15" s="172" customFormat="1" ht="12" customHeight="1">
      <c r="D715" s="449"/>
      <c r="E715" s="449"/>
      <c r="F715" s="449"/>
      <c r="J715" s="229"/>
      <c r="O715" s="430"/>
    </row>
    <row r="716" spans="4:15" s="172" customFormat="1" ht="12" customHeight="1">
      <c r="D716" s="449"/>
      <c r="E716" s="449"/>
      <c r="F716" s="449"/>
      <c r="J716" s="229"/>
      <c r="O716" s="430"/>
    </row>
    <row r="717" spans="4:15" s="172" customFormat="1" ht="12" customHeight="1">
      <c r="D717" s="449"/>
      <c r="E717" s="449"/>
      <c r="F717" s="449"/>
      <c r="J717" s="229"/>
      <c r="O717" s="430"/>
    </row>
    <row r="718" spans="4:15" s="172" customFormat="1" ht="12" customHeight="1">
      <c r="D718" s="449"/>
      <c r="E718" s="449"/>
      <c r="F718" s="449"/>
      <c r="J718" s="229"/>
      <c r="O718" s="430"/>
    </row>
    <row r="719" spans="4:15" s="172" customFormat="1" ht="12" customHeight="1">
      <c r="D719" s="449"/>
      <c r="E719" s="449"/>
      <c r="F719" s="449"/>
      <c r="J719" s="229"/>
      <c r="O719" s="430"/>
    </row>
    <row r="720" spans="4:15" s="172" customFormat="1" ht="12" customHeight="1">
      <c r="D720" s="449"/>
      <c r="E720" s="449"/>
      <c r="F720" s="449"/>
      <c r="J720" s="229"/>
      <c r="O720" s="430"/>
    </row>
    <row r="721" spans="4:15" s="172" customFormat="1" ht="12" customHeight="1">
      <c r="D721" s="449"/>
      <c r="E721" s="449"/>
      <c r="F721" s="449"/>
      <c r="J721" s="229"/>
      <c r="O721" s="430"/>
    </row>
    <row r="722" spans="4:15" s="172" customFormat="1" ht="12" customHeight="1">
      <c r="D722" s="449"/>
      <c r="E722" s="449"/>
      <c r="F722" s="449"/>
      <c r="J722" s="229"/>
      <c r="O722" s="430"/>
    </row>
    <row r="723" spans="4:15" s="172" customFormat="1" ht="12" customHeight="1">
      <c r="D723" s="449"/>
      <c r="E723" s="449"/>
      <c r="F723" s="449"/>
      <c r="J723" s="229"/>
      <c r="O723" s="430"/>
    </row>
    <row r="724" spans="4:15" s="172" customFormat="1" ht="12" customHeight="1">
      <c r="D724" s="449"/>
      <c r="E724" s="449"/>
      <c r="F724" s="449"/>
      <c r="J724" s="229"/>
      <c r="O724" s="430"/>
    </row>
    <row r="725" spans="4:15" s="172" customFormat="1" ht="12" customHeight="1">
      <c r="D725" s="449"/>
      <c r="E725" s="449"/>
      <c r="F725" s="449"/>
      <c r="J725" s="229"/>
      <c r="O725" s="430"/>
    </row>
    <row r="726" spans="4:15" s="172" customFormat="1" ht="12" customHeight="1">
      <c r="D726" s="449"/>
      <c r="E726" s="449"/>
      <c r="F726" s="449"/>
      <c r="J726" s="229"/>
      <c r="O726" s="430"/>
    </row>
    <row r="727" spans="4:15" s="172" customFormat="1" ht="12" customHeight="1">
      <c r="D727" s="449"/>
      <c r="E727" s="449"/>
      <c r="F727" s="449"/>
      <c r="J727" s="229"/>
      <c r="O727" s="430"/>
    </row>
    <row r="728" spans="4:15" s="172" customFormat="1" ht="12" customHeight="1">
      <c r="D728" s="449"/>
      <c r="E728" s="449"/>
      <c r="F728" s="449"/>
      <c r="J728" s="229"/>
      <c r="O728" s="430"/>
    </row>
    <row r="729" spans="4:15" s="172" customFormat="1" ht="12" customHeight="1">
      <c r="D729" s="449"/>
      <c r="E729" s="449"/>
      <c r="F729" s="449"/>
      <c r="J729" s="229"/>
      <c r="O729" s="430"/>
    </row>
    <row r="730" spans="4:15" s="172" customFormat="1" ht="12" customHeight="1">
      <c r="D730" s="449"/>
      <c r="E730" s="449"/>
      <c r="F730" s="449"/>
      <c r="J730" s="229"/>
      <c r="O730" s="430"/>
    </row>
    <row r="731" spans="4:15" s="172" customFormat="1" ht="12" customHeight="1">
      <c r="D731" s="449"/>
      <c r="E731" s="449"/>
      <c r="F731" s="449"/>
      <c r="J731" s="229"/>
      <c r="O731" s="430"/>
    </row>
    <row r="732" spans="4:15" s="172" customFormat="1" ht="12" customHeight="1">
      <c r="D732" s="449"/>
      <c r="E732" s="449"/>
      <c r="F732" s="449"/>
      <c r="J732" s="229"/>
      <c r="O732" s="430"/>
    </row>
    <row r="733" spans="4:15" s="172" customFormat="1" ht="12" customHeight="1">
      <c r="D733" s="449"/>
      <c r="E733" s="449"/>
      <c r="F733" s="449"/>
      <c r="J733" s="229"/>
      <c r="O733" s="430"/>
    </row>
    <row r="734" spans="4:15" s="172" customFormat="1" ht="12" customHeight="1">
      <c r="D734" s="449"/>
      <c r="E734" s="449"/>
      <c r="F734" s="449"/>
      <c r="J734" s="229"/>
      <c r="O734" s="430"/>
    </row>
    <row r="735" spans="4:15" s="172" customFormat="1" ht="12" customHeight="1">
      <c r="D735" s="449"/>
      <c r="E735" s="449"/>
      <c r="F735" s="449"/>
      <c r="J735" s="229"/>
      <c r="O735" s="430"/>
    </row>
    <row r="736" spans="4:15" s="172" customFormat="1" ht="12" customHeight="1">
      <c r="D736" s="449"/>
      <c r="E736" s="449"/>
      <c r="F736" s="449"/>
      <c r="J736" s="229"/>
      <c r="O736" s="430"/>
    </row>
    <row r="737" spans="4:15" s="172" customFormat="1" ht="12" customHeight="1">
      <c r="D737" s="449"/>
      <c r="E737" s="449"/>
      <c r="F737" s="449"/>
      <c r="J737" s="229"/>
      <c r="O737" s="430"/>
    </row>
    <row r="738" spans="4:15" s="172" customFormat="1" ht="12" customHeight="1">
      <c r="D738" s="449"/>
      <c r="E738" s="449"/>
      <c r="F738" s="449"/>
      <c r="J738" s="229"/>
      <c r="O738" s="430"/>
    </row>
    <row r="739" spans="4:15" s="172" customFormat="1" ht="12" customHeight="1">
      <c r="D739" s="449"/>
      <c r="E739" s="449"/>
      <c r="F739" s="449"/>
      <c r="J739" s="229"/>
      <c r="O739" s="430"/>
    </row>
    <row r="740" spans="4:15" s="172" customFormat="1" ht="12" customHeight="1">
      <c r="D740" s="449"/>
      <c r="E740" s="449"/>
      <c r="F740" s="449"/>
      <c r="J740" s="229"/>
      <c r="O740" s="430"/>
    </row>
    <row r="741" spans="4:15" s="172" customFormat="1" ht="12" customHeight="1">
      <c r="D741" s="449"/>
      <c r="E741" s="449"/>
      <c r="F741" s="449"/>
      <c r="J741" s="229"/>
      <c r="O741" s="430"/>
    </row>
    <row r="742" spans="4:15" s="172" customFormat="1" ht="12" customHeight="1">
      <c r="D742" s="449"/>
      <c r="E742" s="449"/>
      <c r="F742" s="449"/>
      <c r="J742" s="229"/>
      <c r="O742" s="430"/>
    </row>
    <row r="743" spans="4:15" s="172" customFormat="1" ht="12" customHeight="1">
      <c r="D743" s="449"/>
      <c r="E743" s="449"/>
      <c r="F743" s="449"/>
      <c r="J743" s="229"/>
      <c r="O743" s="430"/>
    </row>
    <row r="744" spans="4:15" s="172" customFormat="1" ht="12" customHeight="1">
      <c r="D744" s="449"/>
      <c r="E744" s="449"/>
      <c r="F744" s="449"/>
      <c r="J744" s="229"/>
      <c r="O744" s="430"/>
    </row>
    <row r="745" spans="4:15" s="172" customFormat="1" ht="12" customHeight="1">
      <c r="D745" s="449"/>
      <c r="E745" s="449"/>
      <c r="F745" s="449"/>
      <c r="J745" s="229"/>
      <c r="O745" s="430"/>
    </row>
    <row r="746" spans="4:15" s="172" customFormat="1" ht="12" customHeight="1">
      <c r="D746" s="449"/>
      <c r="E746" s="449"/>
      <c r="F746" s="449"/>
      <c r="J746" s="229"/>
      <c r="O746" s="430"/>
    </row>
    <row r="747" spans="4:15" s="172" customFormat="1" ht="12" customHeight="1">
      <c r="D747" s="449"/>
      <c r="E747" s="449"/>
      <c r="F747" s="449"/>
      <c r="J747" s="229"/>
      <c r="O747" s="430"/>
    </row>
    <row r="748" spans="4:15" s="172" customFormat="1" ht="12" customHeight="1">
      <c r="D748" s="449"/>
      <c r="E748" s="449"/>
      <c r="F748" s="449"/>
      <c r="J748" s="229"/>
      <c r="O748" s="430"/>
    </row>
    <row r="749" spans="4:15" s="172" customFormat="1" ht="12" customHeight="1">
      <c r="D749" s="449"/>
      <c r="E749" s="449"/>
      <c r="F749" s="449"/>
      <c r="J749" s="229"/>
      <c r="O749" s="430"/>
    </row>
    <row r="750" spans="4:15" s="172" customFormat="1" ht="12" customHeight="1">
      <c r="D750" s="449"/>
      <c r="E750" s="449"/>
      <c r="F750" s="449"/>
      <c r="J750" s="229"/>
      <c r="O750" s="430"/>
    </row>
    <row r="751" spans="4:15" s="172" customFormat="1" ht="12" customHeight="1">
      <c r="D751" s="449"/>
      <c r="E751" s="449"/>
      <c r="F751" s="449"/>
      <c r="J751" s="229"/>
      <c r="O751" s="430"/>
    </row>
    <row r="752" spans="4:15" s="172" customFormat="1" ht="12" customHeight="1">
      <c r="D752" s="449"/>
      <c r="E752" s="449"/>
      <c r="F752" s="449"/>
      <c r="J752" s="229"/>
      <c r="O752" s="430"/>
    </row>
    <row r="753" spans="4:15" s="172" customFormat="1" ht="12" customHeight="1">
      <c r="D753" s="449"/>
      <c r="E753" s="449"/>
      <c r="F753" s="449"/>
      <c r="J753" s="229"/>
      <c r="O753" s="430"/>
    </row>
    <row r="754" spans="4:15" s="172" customFormat="1" ht="12" customHeight="1">
      <c r="D754" s="449"/>
      <c r="E754" s="449"/>
      <c r="F754" s="449"/>
      <c r="J754" s="229"/>
      <c r="O754" s="430"/>
    </row>
    <row r="755" spans="4:15" s="172" customFormat="1" ht="12" customHeight="1">
      <c r="D755" s="449"/>
      <c r="E755" s="449"/>
      <c r="F755" s="449"/>
      <c r="J755" s="229"/>
      <c r="O755" s="430"/>
    </row>
    <row r="756" spans="4:15" s="172" customFormat="1" ht="12" customHeight="1">
      <c r="D756" s="449"/>
      <c r="E756" s="449"/>
      <c r="F756" s="449"/>
      <c r="J756" s="229"/>
      <c r="O756" s="430"/>
    </row>
    <row r="757" spans="4:15" s="172" customFormat="1" ht="12" customHeight="1">
      <c r="D757" s="449"/>
      <c r="E757" s="449"/>
      <c r="F757" s="449"/>
      <c r="J757" s="229"/>
      <c r="O757" s="430"/>
    </row>
    <row r="758" spans="4:15" s="172" customFormat="1" ht="12" customHeight="1">
      <c r="D758" s="449"/>
      <c r="E758" s="449"/>
      <c r="F758" s="449"/>
      <c r="J758" s="229"/>
      <c r="O758" s="430"/>
    </row>
    <row r="759" spans="4:15" s="172" customFormat="1" ht="12" customHeight="1">
      <c r="D759" s="449"/>
      <c r="E759" s="449"/>
      <c r="F759" s="449"/>
      <c r="J759" s="229"/>
      <c r="O759" s="430"/>
    </row>
    <row r="760" spans="4:15" s="172" customFormat="1" ht="12" customHeight="1">
      <c r="D760" s="449"/>
      <c r="E760" s="449"/>
      <c r="F760" s="449"/>
      <c r="J760" s="229"/>
      <c r="O760" s="430"/>
    </row>
    <row r="761" spans="4:15" s="172" customFormat="1" ht="12" customHeight="1">
      <c r="D761" s="449"/>
      <c r="E761" s="449"/>
      <c r="F761" s="449"/>
      <c r="J761" s="229"/>
      <c r="O761" s="430"/>
    </row>
    <row r="762" spans="4:15" s="172" customFormat="1" ht="12" customHeight="1">
      <c r="D762" s="449"/>
      <c r="E762" s="449"/>
      <c r="F762" s="449"/>
      <c r="J762" s="229"/>
      <c r="O762" s="430"/>
    </row>
    <row r="763" spans="4:15" s="172" customFormat="1" ht="12" customHeight="1">
      <c r="D763" s="449"/>
      <c r="E763" s="449"/>
      <c r="F763" s="449"/>
      <c r="J763" s="229"/>
      <c r="O763" s="430"/>
    </row>
    <row r="764" spans="4:15" s="172" customFormat="1" ht="12" customHeight="1">
      <c r="D764" s="449"/>
      <c r="E764" s="449"/>
      <c r="F764" s="449"/>
      <c r="J764" s="229"/>
      <c r="O764" s="430"/>
    </row>
    <row r="765" spans="4:15" s="172" customFormat="1" ht="12" customHeight="1">
      <c r="D765" s="449"/>
      <c r="E765" s="449"/>
      <c r="F765" s="449"/>
      <c r="J765" s="229"/>
      <c r="O765" s="430"/>
    </row>
    <row r="766" spans="4:15" s="172" customFormat="1" ht="12" customHeight="1">
      <c r="D766" s="449"/>
      <c r="E766" s="449"/>
      <c r="F766" s="449"/>
      <c r="J766" s="229"/>
      <c r="O766" s="430"/>
    </row>
    <row r="767" spans="4:15" s="172" customFormat="1" ht="12" customHeight="1">
      <c r="D767" s="449"/>
      <c r="E767" s="449"/>
      <c r="F767" s="449"/>
      <c r="J767" s="229"/>
      <c r="O767" s="430"/>
    </row>
    <row r="768" spans="4:15" s="172" customFormat="1" ht="12" customHeight="1">
      <c r="D768" s="449"/>
      <c r="E768" s="449"/>
      <c r="F768" s="449"/>
      <c r="J768" s="229"/>
      <c r="O768" s="430"/>
    </row>
    <row r="769" spans="4:15" s="172" customFormat="1" ht="12" customHeight="1">
      <c r="D769" s="449"/>
      <c r="E769" s="449"/>
      <c r="F769" s="449"/>
      <c r="J769" s="229"/>
      <c r="O769" s="430"/>
    </row>
    <row r="770" spans="4:15" s="172" customFormat="1" ht="12" customHeight="1">
      <c r="D770" s="449"/>
      <c r="E770" s="449"/>
      <c r="F770" s="449"/>
      <c r="J770" s="229"/>
      <c r="O770" s="430"/>
    </row>
    <row r="771" spans="4:15" s="172" customFormat="1" ht="12" customHeight="1">
      <c r="D771" s="449"/>
      <c r="E771" s="449"/>
      <c r="F771" s="449"/>
      <c r="J771" s="229"/>
      <c r="O771" s="430"/>
    </row>
    <row r="772" spans="4:15" s="172" customFormat="1" ht="12" customHeight="1">
      <c r="D772" s="449"/>
      <c r="E772" s="449"/>
      <c r="F772" s="449"/>
      <c r="J772" s="229"/>
      <c r="O772" s="430"/>
    </row>
    <row r="773" spans="4:15" s="172" customFormat="1" ht="12" customHeight="1">
      <c r="D773" s="449"/>
      <c r="E773" s="449"/>
      <c r="F773" s="449"/>
      <c r="J773" s="229"/>
      <c r="O773" s="430"/>
    </row>
    <row r="774" spans="4:15" s="172" customFormat="1" ht="12" customHeight="1">
      <c r="D774" s="449"/>
      <c r="E774" s="449"/>
      <c r="F774" s="449"/>
      <c r="J774" s="229"/>
      <c r="O774" s="430"/>
    </row>
    <row r="775" spans="4:15" s="172" customFormat="1" ht="12" customHeight="1">
      <c r="D775" s="449"/>
      <c r="E775" s="449"/>
      <c r="F775" s="449"/>
      <c r="J775" s="229"/>
      <c r="O775" s="430"/>
    </row>
    <row r="776" spans="4:15" s="172" customFormat="1" ht="12" customHeight="1">
      <c r="D776" s="449"/>
      <c r="E776" s="449"/>
      <c r="F776" s="449"/>
      <c r="J776" s="229"/>
      <c r="O776" s="430"/>
    </row>
    <row r="777" spans="4:15" s="172" customFormat="1" ht="12" customHeight="1">
      <c r="D777" s="449"/>
      <c r="E777" s="449"/>
      <c r="F777" s="449"/>
      <c r="J777" s="229"/>
      <c r="O777" s="430"/>
    </row>
    <row r="778" spans="4:15" s="172" customFormat="1" ht="12" customHeight="1">
      <c r="D778" s="449"/>
      <c r="E778" s="449"/>
      <c r="F778" s="449"/>
      <c r="J778" s="229"/>
      <c r="O778" s="430"/>
    </row>
    <row r="779" spans="4:15" s="172" customFormat="1" ht="12" customHeight="1">
      <c r="D779" s="449"/>
      <c r="E779" s="449"/>
      <c r="F779" s="449"/>
      <c r="J779" s="229"/>
      <c r="O779" s="430"/>
    </row>
    <row r="780" spans="4:15" s="172" customFormat="1" ht="12" customHeight="1">
      <c r="D780" s="449"/>
      <c r="E780" s="449"/>
      <c r="F780" s="449"/>
      <c r="J780" s="229"/>
      <c r="O780" s="430"/>
    </row>
    <row r="781" spans="4:15" s="172" customFormat="1" ht="12" customHeight="1">
      <c r="D781" s="449"/>
      <c r="E781" s="449"/>
      <c r="F781" s="449"/>
      <c r="J781" s="229"/>
      <c r="O781" s="430"/>
    </row>
    <row r="782" spans="4:15" s="172" customFormat="1" ht="12" customHeight="1">
      <c r="D782" s="449"/>
      <c r="E782" s="449"/>
      <c r="F782" s="449"/>
      <c r="J782" s="229"/>
      <c r="O782" s="430"/>
    </row>
    <row r="783" spans="4:15" s="172" customFormat="1" ht="12" customHeight="1">
      <c r="D783" s="449"/>
      <c r="E783" s="449"/>
      <c r="F783" s="449"/>
      <c r="J783" s="229"/>
      <c r="O783" s="430"/>
    </row>
    <row r="784" spans="4:15" s="172" customFormat="1" ht="12" customHeight="1">
      <c r="D784" s="449"/>
      <c r="E784" s="449"/>
      <c r="F784" s="449"/>
      <c r="J784" s="229"/>
      <c r="O784" s="430"/>
    </row>
    <row r="785" spans="4:15" s="172" customFormat="1" ht="12" customHeight="1">
      <c r="D785" s="449"/>
      <c r="E785" s="449"/>
      <c r="F785" s="449"/>
      <c r="J785" s="229"/>
      <c r="O785" s="430"/>
    </row>
    <row r="786" spans="4:15" s="172" customFormat="1" ht="12" customHeight="1">
      <c r="D786" s="449"/>
      <c r="E786" s="449"/>
      <c r="F786" s="449"/>
      <c r="J786" s="229"/>
      <c r="O786" s="430"/>
    </row>
    <row r="787" spans="4:15" s="172" customFormat="1" ht="12" customHeight="1">
      <c r="D787" s="449"/>
      <c r="E787" s="449"/>
      <c r="F787" s="449"/>
      <c r="J787" s="229"/>
      <c r="O787" s="430"/>
    </row>
    <row r="788" spans="4:15" s="172" customFormat="1" ht="12" customHeight="1">
      <c r="D788" s="449"/>
      <c r="E788" s="449"/>
      <c r="F788" s="449"/>
      <c r="J788" s="229"/>
      <c r="O788" s="430"/>
    </row>
    <row r="789" spans="4:15" s="172" customFormat="1" ht="12" customHeight="1">
      <c r="D789" s="449"/>
      <c r="E789" s="449"/>
      <c r="F789" s="449"/>
      <c r="J789" s="229"/>
      <c r="O789" s="430"/>
    </row>
    <row r="790" spans="4:15" s="172" customFormat="1" ht="12" customHeight="1">
      <c r="D790" s="449"/>
      <c r="E790" s="449"/>
      <c r="F790" s="449"/>
      <c r="J790" s="229"/>
      <c r="O790" s="430"/>
    </row>
    <row r="791" spans="4:15" s="172" customFormat="1" ht="12" customHeight="1">
      <c r="D791" s="449"/>
      <c r="E791" s="449"/>
      <c r="F791" s="449"/>
      <c r="J791" s="229"/>
      <c r="O791" s="430"/>
    </row>
    <row r="792" spans="4:15" s="172" customFormat="1" ht="12" customHeight="1">
      <c r="D792" s="449"/>
      <c r="E792" s="449"/>
      <c r="F792" s="449"/>
      <c r="J792" s="229"/>
      <c r="O792" s="430"/>
    </row>
    <row r="793" spans="4:15" s="172" customFormat="1" ht="12" customHeight="1">
      <c r="D793" s="449"/>
      <c r="E793" s="449"/>
      <c r="F793" s="449"/>
      <c r="J793" s="229"/>
      <c r="O793" s="430"/>
    </row>
    <row r="794" spans="4:15" s="172" customFormat="1" ht="12" customHeight="1">
      <c r="D794" s="449"/>
      <c r="E794" s="449"/>
      <c r="F794" s="449"/>
      <c r="J794" s="229"/>
      <c r="O794" s="430"/>
    </row>
    <row r="795" spans="4:15" s="172" customFormat="1" ht="12" customHeight="1">
      <c r="D795" s="449"/>
      <c r="E795" s="449"/>
      <c r="F795" s="449"/>
      <c r="J795" s="229"/>
      <c r="O795" s="430"/>
    </row>
    <row r="796" spans="4:15" s="172" customFormat="1" ht="12" customHeight="1">
      <c r="D796" s="449"/>
      <c r="E796" s="449"/>
      <c r="F796" s="449"/>
      <c r="J796" s="229"/>
      <c r="O796" s="430"/>
    </row>
    <row r="797" spans="4:15" s="172" customFormat="1" ht="12" customHeight="1">
      <c r="D797" s="449"/>
      <c r="E797" s="449"/>
      <c r="F797" s="449"/>
      <c r="J797" s="229"/>
      <c r="O797" s="430"/>
    </row>
    <row r="798" spans="4:15" s="172" customFormat="1" ht="12" customHeight="1">
      <c r="D798" s="449"/>
      <c r="E798" s="449"/>
      <c r="F798" s="449"/>
      <c r="J798" s="229"/>
      <c r="O798" s="430"/>
    </row>
    <row r="799" spans="4:15" s="172" customFormat="1" ht="12" customHeight="1">
      <c r="D799" s="449"/>
      <c r="E799" s="449"/>
      <c r="F799" s="449"/>
      <c r="J799" s="229"/>
      <c r="O799" s="430"/>
    </row>
    <row r="800" spans="4:15" s="172" customFormat="1" ht="12" customHeight="1">
      <c r="D800" s="449"/>
      <c r="E800" s="449"/>
      <c r="F800" s="449"/>
      <c r="J800" s="229"/>
      <c r="O800" s="430"/>
    </row>
    <row r="801" spans="4:15" s="172" customFormat="1" ht="12" customHeight="1">
      <c r="D801" s="449"/>
      <c r="E801" s="449"/>
      <c r="F801" s="449"/>
      <c r="J801" s="229"/>
      <c r="O801" s="430"/>
    </row>
    <row r="802" spans="4:15" s="172" customFormat="1" ht="12" customHeight="1">
      <c r="D802" s="449"/>
      <c r="E802" s="449"/>
      <c r="F802" s="449"/>
      <c r="J802" s="229"/>
      <c r="O802" s="430"/>
    </row>
    <row r="803" spans="4:15" s="172" customFormat="1" ht="12" customHeight="1">
      <c r="D803" s="449"/>
      <c r="E803" s="449"/>
      <c r="F803" s="449"/>
      <c r="J803" s="229"/>
      <c r="O803" s="430"/>
    </row>
    <row r="804" spans="4:15" s="172" customFormat="1" ht="12" customHeight="1">
      <c r="D804" s="449"/>
      <c r="E804" s="449"/>
      <c r="F804" s="449"/>
      <c r="J804" s="229"/>
      <c r="O804" s="430"/>
    </row>
    <row r="805" spans="4:15" s="172" customFormat="1" ht="12" customHeight="1">
      <c r="D805" s="449"/>
      <c r="E805" s="449"/>
      <c r="F805" s="449"/>
      <c r="J805" s="229"/>
      <c r="O805" s="430"/>
    </row>
    <row r="806" spans="4:15" s="172" customFormat="1" ht="12" customHeight="1">
      <c r="D806" s="449"/>
      <c r="E806" s="449"/>
      <c r="F806" s="449"/>
      <c r="J806" s="229"/>
      <c r="O806" s="430"/>
    </row>
    <row r="807" spans="4:15" s="172" customFormat="1" ht="12" customHeight="1">
      <c r="D807" s="449"/>
      <c r="E807" s="449"/>
      <c r="F807" s="449"/>
      <c r="J807" s="229"/>
      <c r="O807" s="430"/>
    </row>
    <row r="808" spans="4:15" s="172" customFormat="1" ht="12" customHeight="1">
      <c r="D808" s="449"/>
      <c r="E808" s="449"/>
      <c r="F808" s="449"/>
      <c r="J808" s="229"/>
      <c r="O808" s="430"/>
    </row>
    <row r="809" spans="4:15" s="172" customFormat="1" ht="12" customHeight="1">
      <c r="D809" s="449"/>
      <c r="E809" s="449"/>
      <c r="F809" s="449"/>
      <c r="J809" s="229"/>
      <c r="O809" s="430"/>
    </row>
    <row r="810" spans="4:15" s="172" customFormat="1" ht="12" customHeight="1">
      <c r="D810" s="449"/>
      <c r="E810" s="449"/>
      <c r="F810" s="449"/>
      <c r="J810" s="229"/>
      <c r="O810" s="430"/>
    </row>
    <row r="811" spans="4:15" s="172" customFormat="1" ht="12" customHeight="1">
      <c r="D811" s="449"/>
      <c r="E811" s="449"/>
      <c r="F811" s="449"/>
      <c r="J811" s="229"/>
      <c r="O811" s="430"/>
    </row>
    <row r="812" spans="4:15" s="172" customFormat="1" ht="12" customHeight="1">
      <c r="D812" s="449"/>
      <c r="E812" s="449"/>
      <c r="F812" s="449"/>
      <c r="J812" s="229"/>
      <c r="O812" s="430"/>
    </row>
    <row r="813" spans="4:15" s="172" customFormat="1" ht="12" customHeight="1">
      <c r="D813" s="449"/>
      <c r="E813" s="449"/>
      <c r="F813" s="449"/>
      <c r="J813" s="229"/>
      <c r="O813" s="430"/>
    </row>
    <row r="814" spans="4:15" s="172" customFormat="1" ht="12" customHeight="1">
      <c r="D814" s="449"/>
      <c r="E814" s="449"/>
      <c r="F814" s="449"/>
      <c r="J814" s="229"/>
      <c r="O814" s="430"/>
    </row>
    <row r="815" spans="4:15" s="172" customFormat="1" ht="12" customHeight="1">
      <c r="D815" s="449"/>
      <c r="E815" s="449"/>
      <c r="F815" s="449"/>
      <c r="J815" s="229"/>
      <c r="O815" s="430"/>
    </row>
    <row r="816" spans="4:15" s="172" customFormat="1" ht="12" customHeight="1">
      <c r="D816" s="449"/>
      <c r="E816" s="449"/>
      <c r="F816" s="449"/>
      <c r="J816" s="229"/>
      <c r="O816" s="430"/>
    </row>
    <row r="817" spans="4:15" s="172" customFormat="1" ht="12" customHeight="1">
      <c r="D817" s="449"/>
      <c r="E817" s="449"/>
      <c r="F817" s="449"/>
      <c r="J817" s="229"/>
      <c r="O817" s="430"/>
    </row>
    <row r="818" spans="4:15" s="172" customFormat="1" ht="12" customHeight="1">
      <c r="D818" s="449"/>
      <c r="E818" s="449"/>
      <c r="F818" s="449"/>
      <c r="J818" s="229"/>
      <c r="O818" s="430"/>
    </row>
    <row r="819" spans="4:15" s="172" customFormat="1" ht="12" customHeight="1">
      <c r="D819" s="449"/>
      <c r="E819" s="449"/>
      <c r="F819" s="449"/>
      <c r="J819" s="229"/>
      <c r="O819" s="430"/>
    </row>
    <row r="820" spans="4:15" s="172" customFormat="1" ht="12" customHeight="1">
      <c r="D820" s="449"/>
      <c r="E820" s="449"/>
      <c r="F820" s="449"/>
      <c r="J820" s="229"/>
      <c r="O820" s="430"/>
    </row>
    <row r="821" spans="4:15" s="172" customFormat="1" ht="12" customHeight="1">
      <c r="D821" s="449"/>
      <c r="E821" s="449"/>
      <c r="F821" s="449"/>
      <c r="J821" s="229"/>
      <c r="O821" s="430"/>
    </row>
    <row r="822" spans="4:15" s="172" customFormat="1" ht="12" customHeight="1">
      <c r="D822" s="449"/>
      <c r="E822" s="449"/>
      <c r="F822" s="449"/>
      <c r="J822" s="229"/>
      <c r="O822" s="430"/>
    </row>
    <row r="823" spans="4:15" s="172" customFormat="1" ht="12" customHeight="1">
      <c r="D823" s="449"/>
      <c r="E823" s="449"/>
      <c r="F823" s="449"/>
      <c r="J823" s="229"/>
      <c r="O823" s="430"/>
    </row>
    <row r="824" spans="4:15" s="172" customFormat="1" ht="12" customHeight="1">
      <c r="D824" s="449"/>
      <c r="E824" s="449"/>
      <c r="F824" s="449"/>
      <c r="J824" s="229"/>
      <c r="O824" s="430"/>
    </row>
    <row r="825" spans="4:15" s="172" customFormat="1" ht="12" customHeight="1">
      <c r="D825" s="449"/>
      <c r="E825" s="449"/>
      <c r="F825" s="449"/>
      <c r="J825" s="229"/>
      <c r="O825" s="430"/>
    </row>
    <row r="826" spans="4:15" s="172" customFormat="1" ht="12" customHeight="1">
      <c r="D826" s="449"/>
      <c r="E826" s="449"/>
      <c r="F826" s="449"/>
      <c r="J826" s="229"/>
      <c r="O826" s="430"/>
    </row>
    <row r="827" spans="4:15" s="172" customFormat="1" ht="12" customHeight="1">
      <c r="D827" s="449"/>
      <c r="E827" s="449"/>
      <c r="F827" s="449"/>
      <c r="J827" s="229"/>
      <c r="O827" s="430"/>
    </row>
    <row r="828" spans="4:15" s="172" customFormat="1" ht="12" customHeight="1">
      <c r="D828" s="449"/>
      <c r="E828" s="449"/>
      <c r="F828" s="449"/>
      <c r="J828" s="229"/>
      <c r="O828" s="430"/>
    </row>
    <row r="829" spans="4:15" s="172" customFormat="1" ht="12" customHeight="1">
      <c r="D829" s="449"/>
      <c r="E829" s="449"/>
      <c r="F829" s="449"/>
      <c r="J829" s="229"/>
      <c r="O829" s="430"/>
    </row>
    <row r="830" spans="4:15" s="172" customFormat="1" ht="12" customHeight="1">
      <c r="D830" s="449"/>
      <c r="E830" s="449"/>
      <c r="F830" s="449"/>
      <c r="J830" s="229"/>
      <c r="O830" s="430"/>
    </row>
    <row r="831" spans="4:15" s="172" customFormat="1" ht="12" customHeight="1">
      <c r="D831" s="449"/>
      <c r="E831" s="449"/>
      <c r="F831" s="449"/>
      <c r="J831" s="229"/>
      <c r="O831" s="430"/>
    </row>
    <row r="832" spans="4:15" s="172" customFormat="1" ht="12" customHeight="1">
      <c r="D832" s="449"/>
      <c r="E832" s="449"/>
      <c r="F832" s="449"/>
      <c r="J832" s="229"/>
      <c r="O832" s="430"/>
    </row>
    <row r="833" spans="4:15" s="172" customFormat="1" ht="12" customHeight="1">
      <c r="D833" s="449"/>
      <c r="E833" s="449"/>
      <c r="F833" s="449"/>
      <c r="J833" s="229"/>
      <c r="O833" s="430"/>
    </row>
    <row r="834" spans="4:15" s="172" customFormat="1" ht="12" customHeight="1">
      <c r="D834" s="449"/>
      <c r="E834" s="449"/>
      <c r="F834" s="449"/>
      <c r="J834" s="229"/>
      <c r="O834" s="430"/>
    </row>
    <row r="835" spans="4:15" s="172" customFormat="1" ht="12" customHeight="1">
      <c r="D835" s="449"/>
      <c r="E835" s="449"/>
      <c r="F835" s="449"/>
      <c r="J835" s="229"/>
      <c r="O835" s="430"/>
    </row>
    <row r="836" spans="4:15" s="172" customFormat="1" ht="12" customHeight="1">
      <c r="D836" s="449"/>
      <c r="E836" s="449"/>
      <c r="F836" s="449"/>
      <c r="J836" s="229"/>
      <c r="O836" s="430"/>
    </row>
    <row r="837" spans="4:15" s="172" customFormat="1" ht="12" customHeight="1">
      <c r="D837" s="449"/>
      <c r="E837" s="449"/>
      <c r="F837" s="449"/>
      <c r="J837" s="229"/>
      <c r="O837" s="430"/>
    </row>
    <row r="838" spans="4:15" s="172" customFormat="1" ht="12" customHeight="1">
      <c r="D838" s="449"/>
      <c r="E838" s="449"/>
      <c r="F838" s="449"/>
      <c r="J838" s="229"/>
      <c r="O838" s="430"/>
    </row>
    <row r="839" spans="4:15" s="172" customFormat="1" ht="12" customHeight="1">
      <c r="D839" s="449"/>
      <c r="E839" s="449"/>
      <c r="F839" s="449"/>
      <c r="J839" s="229"/>
      <c r="O839" s="430"/>
    </row>
    <row r="840" spans="4:15" s="172" customFormat="1" ht="12" customHeight="1">
      <c r="D840" s="449"/>
      <c r="E840" s="449"/>
      <c r="F840" s="449"/>
      <c r="J840" s="229"/>
      <c r="O840" s="430"/>
    </row>
    <row r="841" spans="4:15" s="172" customFormat="1" ht="12" customHeight="1">
      <c r="D841" s="449"/>
      <c r="E841" s="449"/>
      <c r="F841" s="449"/>
      <c r="J841" s="229"/>
      <c r="O841" s="430"/>
    </row>
    <row r="842" spans="4:15" s="172" customFormat="1" ht="12" customHeight="1">
      <c r="D842" s="449"/>
      <c r="E842" s="449"/>
      <c r="F842" s="449"/>
      <c r="J842" s="229"/>
      <c r="O842" s="430"/>
    </row>
    <row r="843" spans="4:15" s="172" customFormat="1" ht="12" customHeight="1">
      <c r="D843" s="449"/>
      <c r="E843" s="449"/>
      <c r="F843" s="449"/>
      <c r="J843" s="229"/>
      <c r="O843" s="430"/>
    </row>
    <row r="844" spans="4:15" s="172" customFormat="1" ht="12" customHeight="1">
      <c r="D844" s="449"/>
      <c r="E844" s="449"/>
      <c r="F844" s="449"/>
      <c r="J844" s="229"/>
      <c r="O844" s="430"/>
    </row>
    <row r="845" spans="4:15" s="172" customFormat="1" ht="12" customHeight="1">
      <c r="D845" s="449"/>
      <c r="E845" s="449"/>
      <c r="F845" s="449"/>
      <c r="J845" s="229"/>
      <c r="O845" s="430"/>
    </row>
    <row r="846" spans="4:15" s="172" customFormat="1" ht="12" customHeight="1">
      <c r="D846" s="449"/>
      <c r="E846" s="449"/>
      <c r="F846" s="449"/>
      <c r="J846" s="229"/>
      <c r="O846" s="430"/>
    </row>
    <row r="847" spans="4:15" s="172" customFormat="1" ht="12" customHeight="1">
      <c r="D847" s="449"/>
      <c r="E847" s="449"/>
      <c r="F847" s="449"/>
      <c r="J847" s="229"/>
      <c r="O847" s="430"/>
    </row>
    <row r="848" spans="4:15" s="172" customFormat="1" ht="12" customHeight="1">
      <c r="D848" s="449"/>
      <c r="E848" s="449"/>
      <c r="F848" s="449"/>
      <c r="J848" s="229"/>
      <c r="O848" s="430"/>
    </row>
    <row r="849" spans="4:15" s="172" customFormat="1" ht="12" customHeight="1">
      <c r="D849" s="449"/>
      <c r="E849" s="449"/>
      <c r="F849" s="449"/>
      <c r="J849" s="229"/>
      <c r="O849" s="430"/>
    </row>
    <row r="850" spans="4:15" s="172" customFormat="1" ht="12" customHeight="1">
      <c r="D850" s="449"/>
      <c r="E850" s="449"/>
      <c r="F850" s="449"/>
      <c r="J850" s="229"/>
      <c r="O850" s="430"/>
    </row>
    <row r="851" spans="4:15" s="172" customFormat="1" ht="12" customHeight="1">
      <c r="D851" s="449"/>
      <c r="E851" s="449"/>
      <c r="F851" s="449"/>
      <c r="J851" s="229"/>
      <c r="O851" s="430"/>
    </row>
    <row r="852" spans="4:15" s="172" customFormat="1" ht="12" customHeight="1">
      <c r="D852" s="449"/>
      <c r="E852" s="449"/>
      <c r="F852" s="449"/>
      <c r="J852" s="229"/>
      <c r="O852" s="430"/>
    </row>
    <row r="853" spans="4:15" s="172" customFormat="1" ht="12" customHeight="1">
      <c r="D853" s="449"/>
      <c r="E853" s="449"/>
      <c r="F853" s="449"/>
      <c r="J853" s="229"/>
      <c r="O853" s="430"/>
    </row>
    <row r="854" spans="4:15" s="172" customFormat="1" ht="12" customHeight="1">
      <c r="D854" s="449"/>
      <c r="E854" s="449"/>
      <c r="F854" s="449"/>
      <c r="J854" s="229"/>
      <c r="O854" s="430"/>
    </row>
    <row r="855" spans="4:15" s="172" customFormat="1" ht="12" customHeight="1">
      <c r="D855" s="449"/>
      <c r="E855" s="449"/>
      <c r="F855" s="449"/>
      <c r="J855" s="229"/>
      <c r="O855" s="430"/>
    </row>
    <row r="856" spans="4:15" s="172" customFormat="1" ht="12" customHeight="1">
      <c r="D856" s="449"/>
      <c r="E856" s="449"/>
      <c r="F856" s="449"/>
      <c r="J856" s="229"/>
      <c r="O856" s="430"/>
    </row>
    <row r="857" spans="4:15" s="172" customFormat="1" ht="12" customHeight="1">
      <c r="D857" s="449"/>
      <c r="E857" s="449"/>
      <c r="F857" s="449"/>
      <c r="J857" s="229"/>
      <c r="O857" s="430"/>
    </row>
    <row r="858" spans="4:15" s="172" customFormat="1" ht="12" customHeight="1">
      <c r="D858" s="449"/>
      <c r="E858" s="449"/>
      <c r="F858" s="449"/>
      <c r="J858" s="229"/>
      <c r="O858" s="430"/>
    </row>
    <row r="859" spans="4:15" s="172" customFormat="1" ht="12" customHeight="1">
      <c r="D859" s="449"/>
      <c r="E859" s="449"/>
      <c r="F859" s="449"/>
      <c r="J859" s="229"/>
      <c r="O859" s="430"/>
    </row>
    <row r="860" spans="4:15" s="172" customFormat="1" ht="12" customHeight="1">
      <c r="D860" s="449"/>
      <c r="E860" s="449"/>
      <c r="F860" s="449"/>
      <c r="J860" s="229"/>
      <c r="O860" s="430"/>
    </row>
    <row r="861" spans="4:15" s="172" customFormat="1" ht="12" customHeight="1">
      <c r="D861" s="449"/>
      <c r="E861" s="449"/>
      <c r="F861" s="449"/>
      <c r="J861" s="229"/>
      <c r="O861" s="430"/>
    </row>
    <row r="862" spans="4:15" s="172" customFormat="1" ht="12" customHeight="1">
      <c r="D862" s="449"/>
      <c r="E862" s="449"/>
      <c r="F862" s="449"/>
      <c r="J862" s="229"/>
      <c r="O862" s="430"/>
    </row>
    <row r="863" spans="4:15" s="172" customFormat="1" ht="12" customHeight="1">
      <c r="D863" s="449"/>
      <c r="E863" s="449"/>
      <c r="F863" s="449"/>
      <c r="J863" s="229"/>
      <c r="O863" s="430"/>
    </row>
    <row r="864" spans="4:15" s="172" customFormat="1" ht="12" customHeight="1">
      <c r="D864" s="449"/>
      <c r="E864" s="449"/>
      <c r="F864" s="449"/>
      <c r="J864" s="229"/>
      <c r="O864" s="430"/>
    </row>
    <row r="865" spans="4:15" s="172" customFormat="1" ht="12" customHeight="1">
      <c r="D865" s="449"/>
      <c r="E865" s="449"/>
      <c r="F865" s="449"/>
      <c r="J865" s="229"/>
      <c r="O865" s="430"/>
    </row>
    <row r="866" spans="4:15" s="172" customFormat="1" ht="12" customHeight="1">
      <c r="D866" s="449"/>
      <c r="E866" s="449"/>
      <c r="F866" s="449"/>
      <c r="J866" s="229"/>
      <c r="O866" s="430"/>
    </row>
    <row r="867" spans="4:15" s="172" customFormat="1" ht="12" customHeight="1">
      <c r="D867" s="449"/>
      <c r="E867" s="449"/>
      <c r="F867" s="449"/>
      <c r="J867" s="229"/>
      <c r="O867" s="430"/>
    </row>
    <row r="868" spans="4:15" s="172" customFormat="1" ht="12" customHeight="1">
      <c r="D868" s="449"/>
      <c r="E868" s="449"/>
      <c r="F868" s="449"/>
      <c r="J868" s="229"/>
      <c r="O868" s="430"/>
    </row>
    <row r="869" spans="4:15" s="172" customFormat="1" ht="12" customHeight="1">
      <c r="D869" s="449"/>
      <c r="E869" s="449"/>
      <c r="F869" s="449"/>
      <c r="J869" s="229"/>
      <c r="O869" s="430"/>
    </row>
    <row r="870" spans="4:15" s="172" customFormat="1" ht="12" customHeight="1">
      <c r="D870" s="449"/>
      <c r="E870" s="449"/>
      <c r="F870" s="449"/>
      <c r="J870" s="229"/>
      <c r="O870" s="430"/>
    </row>
    <row r="871" spans="4:15" s="172" customFormat="1" ht="12" customHeight="1">
      <c r="D871" s="449"/>
      <c r="E871" s="449"/>
      <c r="F871" s="449"/>
      <c r="J871" s="229"/>
      <c r="O871" s="430"/>
    </row>
    <row r="872" spans="4:15" s="172" customFormat="1" ht="12" customHeight="1">
      <c r="D872" s="449"/>
      <c r="E872" s="449"/>
      <c r="F872" s="449"/>
      <c r="J872" s="229"/>
      <c r="O872" s="430"/>
    </row>
    <row r="873" spans="4:15" s="172" customFormat="1" ht="12" customHeight="1">
      <c r="D873" s="449"/>
      <c r="E873" s="449"/>
      <c r="F873" s="449"/>
      <c r="J873" s="229"/>
      <c r="O873" s="430"/>
    </row>
    <row r="874" spans="4:15" s="172" customFormat="1" ht="12" customHeight="1">
      <c r="D874" s="449"/>
      <c r="E874" s="449"/>
      <c r="F874" s="449"/>
      <c r="J874" s="229"/>
      <c r="O874" s="430"/>
    </row>
    <row r="875" spans="4:15" s="172" customFormat="1" ht="12" customHeight="1">
      <c r="D875" s="449"/>
      <c r="E875" s="449"/>
      <c r="F875" s="449"/>
      <c r="J875" s="229"/>
      <c r="O875" s="430"/>
    </row>
    <row r="876" spans="4:15" s="172" customFormat="1" ht="12" customHeight="1">
      <c r="D876" s="449"/>
      <c r="E876" s="449"/>
      <c r="F876" s="449"/>
      <c r="J876" s="229"/>
      <c r="O876" s="430"/>
    </row>
    <row r="877" spans="4:15" s="172" customFormat="1" ht="12" customHeight="1">
      <c r="D877" s="449"/>
      <c r="E877" s="449"/>
      <c r="F877" s="449"/>
      <c r="J877" s="229"/>
      <c r="O877" s="430"/>
    </row>
    <row r="878" spans="4:15" s="172" customFormat="1" ht="12" customHeight="1">
      <c r="D878" s="449"/>
      <c r="E878" s="449"/>
      <c r="F878" s="449"/>
      <c r="J878" s="229"/>
      <c r="O878" s="430"/>
    </row>
    <row r="879" spans="4:15" s="172" customFormat="1" ht="12" customHeight="1">
      <c r="D879" s="449"/>
      <c r="E879" s="449"/>
      <c r="F879" s="449"/>
      <c r="J879" s="229"/>
      <c r="O879" s="430"/>
    </row>
    <row r="880" spans="4:15" s="172" customFormat="1" ht="12" customHeight="1">
      <c r="D880" s="449"/>
      <c r="E880" s="449"/>
      <c r="F880" s="449"/>
      <c r="J880" s="229"/>
      <c r="O880" s="430"/>
    </row>
    <row r="881" spans="4:15" s="172" customFormat="1" ht="12" customHeight="1">
      <c r="D881" s="449"/>
      <c r="E881" s="449"/>
      <c r="F881" s="449"/>
      <c r="J881" s="229"/>
      <c r="O881" s="430"/>
    </row>
    <row r="882" spans="4:15" s="172" customFormat="1" ht="12" customHeight="1">
      <c r="D882" s="449"/>
      <c r="E882" s="449"/>
      <c r="F882" s="449"/>
      <c r="J882" s="229"/>
      <c r="O882" s="430"/>
    </row>
    <row r="883" spans="4:15" s="172" customFormat="1" ht="12" customHeight="1">
      <c r="D883" s="449"/>
      <c r="E883" s="449"/>
      <c r="F883" s="449"/>
      <c r="J883" s="229"/>
      <c r="O883" s="430"/>
    </row>
    <row r="884" spans="4:15" s="172" customFormat="1" ht="12" customHeight="1">
      <c r="D884" s="449"/>
      <c r="E884" s="449"/>
      <c r="F884" s="449"/>
      <c r="J884" s="229"/>
      <c r="O884" s="430"/>
    </row>
    <row r="885" spans="4:15" s="172" customFormat="1" ht="12" customHeight="1">
      <c r="D885" s="449"/>
      <c r="E885" s="449"/>
      <c r="F885" s="449"/>
      <c r="J885" s="229"/>
      <c r="O885" s="430"/>
    </row>
    <row r="886" spans="4:15" s="172" customFormat="1" ht="12" customHeight="1">
      <c r="D886" s="449"/>
      <c r="E886" s="449"/>
      <c r="F886" s="449"/>
      <c r="J886" s="229"/>
      <c r="O886" s="430"/>
    </row>
    <row r="887" spans="4:15" s="172" customFormat="1" ht="12" customHeight="1">
      <c r="D887" s="449"/>
      <c r="E887" s="449"/>
      <c r="F887" s="449"/>
      <c r="J887" s="229"/>
      <c r="O887" s="430"/>
    </row>
    <row r="888" spans="4:15" s="172" customFormat="1" ht="12" customHeight="1">
      <c r="D888" s="449"/>
      <c r="E888" s="449"/>
      <c r="F888" s="449"/>
      <c r="J888" s="229"/>
      <c r="O888" s="430"/>
    </row>
    <row r="889" spans="4:15" s="172" customFormat="1" ht="12" customHeight="1">
      <c r="D889" s="449"/>
      <c r="E889" s="449"/>
      <c r="F889" s="449"/>
      <c r="J889" s="229"/>
      <c r="O889" s="430"/>
    </row>
    <row r="890" spans="4:15" s="172" customFormat="1" ht="12" customHeight="1">
      <c r="D890" s="449"/>
      <c r="E890" s="449"/>
      <c r="F890" s="449"/>
      <c r="J890" s="229"/>
      <c r="O890" s="430"/>
    </row>
    <row r="891" spans="4:15" s="172" customFormat="1" ht="12" customHeight="1">
      <c r="D891" s="449"/>
      <c r="E891" s="449"/>
      <c r="F891" s="449"/>
      <c r="J891" s="229"/>
      <c r="O891" s="430"/>
    </row>
    <row r="892" spans="4:15" s="172" customFormat="1" ht="12" customHeight="1">
      <c r="D892" s="449"/>
      <c r="E892" s="449"/>
      <c r="F892" s="449"/>
      <c r="J892" s="229"/>
      <c r="O892" s="430"/>
    </row>
    <row r="893" spans="4:15" s="172" customFormat="1" ht="12" customHeight="1">
      <c r="D893" s="449"/>
      <c r="E893" s="449"/>
      <c r="F893" s="449"/>
      <c r="J893" s="229"/>
      <c r="O893" s="430"/>
    </row>
    <row r="894" spans="4:15" s="172" customFormat="1" ht="12" customHeight="1">
      <c r="D894" s="449"/>
      <c r="E894" s="449"/>
      <c r="F894" s="449"/>
      <c r="J894" s="229"/>
      <c r="O894" s="430"/>
    </row>
    <row r="895" spans="4:15" s="172" customFormat="1" ht="12" customHeight="1">
      <c r="D895" s="449"/>
      <c r="E895" s="449"/>
      <c r="F895" s="449"/>
      <c r="J895" s="229"/>
      <c r="O895" s="430"/>
    </row>
    <row r="896" spans="4:15" s="172" customFormat="1" ht="12" customHeight="1">
      <c r="D896" s="449"/>
      <c r="E896" s="449"/>
      <c r="F896" s="449"/>
      <c r="J896" s="229"/>
      <c r="O896" s="430"/>
    </row>
    <row r="897" spans="4:15" s="172" customFormat="1" ht="12" customHeight="1">
      <c r="D897" s="449"/>
      <c r="E897" s="449"/>
      <c r="F897" s="449"/>
      <c r="J897" s="229"/>
      <c r="O897" s="430"/>
    </row>
    <row r="898" spans="4:15" s="172" customFormat="1" ht="12" customHeight="1">
      <c r="D898" s="449"/>
      <c r="E898" s="449"/>
      <c r="F898" s="449"/>
      <c r="J898" s="229"/>
      <c r="O898" s="430"/>
    </row>
    <row r="899" spans="4:15" s="172" customFormat="1" ht="12" customHeight="1">
      <c r="D899" s="449"/>
      <c r="E899" s="449"/>
      <c r="F899" s="449"/>
      <c r="J899" s="229"/>
      <c r="O899" s="430"/>
    </row>
    <row r="900" spans="4:15" s="172" customFormat="1" ht="12" customHeight="1">
      <c r="D900" s="449"/>
      <c r="E900" s="449"/>
      <c r="F900" s="449"/>
      <c r="J900" s="229"/>
      <c r="O900" s="430"/>
    </row>
    <row r="901" spans="4:15" s="172" customFormat="1" ht="12" customHeight="1">
      <c r="D901" s="449"/>
      <c r="E901" s="449"/>
      <c r="F901" s="449"/>
      <c r="J901" s="229"/>
      <c r="O901" s="430"/>
    </row>
    <row r="902" spans="4:15" s="172" customFormat="1" ht="12" customHeight="1">
      <c r="D902" s="449"/>
      <c r="E902" s="449"/>
      <c r="F902" s="449"/>
      <c r="J902" s="229"/>
      <c r="O902" s="430"/>
    </row>
    <row r="903" spans="4:15" s="172" customFormat="1" ht="12" customHeight="1">
      <c r="D903" s="449"/>
      <c r="E903" s="449"/>
      <c r="F903" s="449"/>
      <c r="J903" s="229"/>
      <c r="O903" s="430"/>
    </row>
    <row r="904" spans="4:15" s="172" customFormat="1" ht="12" customHeight="1">
      <c r="D904" s="449"/>
      <c r="E904" s="449"/>
      <c r="F904" s="449"/>
      <c r="J904" s="229"/>
      <c r="O904" s="430"/>
    </row>
    <row r="905" spans="4:15" s="172" customFormat="1" ht="12" customHeight="1">
      <c r="D905" s="449"/>
      <c r="E905" s="449"/>
      <c r="F905" s="449"/>
      <c r="J905" s="229"/>
      <c r="O905" s="430"/>
    </row>
    <row r="906" spans="4:15" s="172" customFormat="1" ht="12" customHeight="1">
      <c r="D906" s="449"/>
      <c r="E906" s="449"/>
      <c r="F906" s="449"/>
      <c r="J906" s="229"/>
      <c r="O906" s="430"/>
    </row>
    <row r="907" spans="4:15" s="172" customFormat="1" ht="12" customHeight="1">
      <c r="D907" s="449"/>
      <c r="E907" s="449"/>
      <c r="F907" s="449"/>
      <c r="J907" s="229"/>
      <c r="O907" s="430"/>
    </row>
    <row r="908" spans="4:15" s="172" customFormat="1" ht="12" customHeight="1">
      <c r="D908" s="449"/>
      <c r="E908" s="449"/>
      <c r="F908" s="449"/>
      <c r="J908" s="229"/>
      <c r="O908" s="430"/>
    </row>
    <row r="909" spans="4:15" s="172" customFormat="1" ht="12" customHeight="1">
      <c r="D909" s="449"/>
      <c r="E909" s="449"/>
      <c r="F909" s="449"/>
      <c r="J909" s="229"/>
      <c r="O909" s="430"/>
    </row>
    <row r="910" spans="4:15" s="172" customFormat="1" ht="12" customHeight="1">
      <c r="D910" s="449"/>
      <c r="E910" s="449"/>
      <c r="F910" s="449"/>
      <c r="J910" s="229"/>
      <c r="O910" s="430"/>
    </row>
    <row r="911" spans="4:15" s="172" customFormat="1" ht="12" customHeight="1">
      <c r="D911" s="449"/>
      <c r="E911" s="449"/>
      <c r="F911" s="449"/>
      <c r="J911" s="229"/>
      <c r="O911" s="430"/>
    </row>
    <row r="912" spans="4:15" s="172" customFormat="1" ht="12" customHeight="1">
      <c r="D912" s="449"/>
      <c r="E912" s="449"/>
      <c r="F912" s="449"/>
      <c r="J912" s="229"/>
      <c r="O912" s="430"/>
    </row>
    <row r="913" spans="4:15" s="172" customFormat="1" ht="12" customHeight="1">
      <c r="D913" s="449"/>
      <c r="E913" s="449"/>
      <c r="F913" s="449"/>
      <c r="J913" s="229"/>
      <c r="O913" s="430"/>
    </row>
    <row r="914" spans="4:15" s="172" customFormat="1" ht="12" customHeight="1">
      <c r="D914" s="449"/>
      <c r="E914" s="449"/>
      <c r="F914" s="449"/>
      <c r="J914" s="229"/>
      <c r="O914" s="430"/>
    </row>
    <row r="915" spans="4:15" s="172" customFormat="1" ht="12" customHeight="1">
      <c r="D915" s="449"/>
      <c r="E915" s="449"/>
      <c r="F915" s="449"/>
      <c r="J915" s="229"/>
      <c r="O915" s="430"/>
    </row>
    <row r="916" spans="4:15" s="172" customFormat="1" ht="12" customHeight="1">
      <c r="D916" s="449"/>
      <c r="E916" s="449"/>
      <c r="F916" s="449"/>
      <c r="J916" s="229"/>
      <c r="O916" s="430"/>
    </row>
    <row r="917" spans="4:15" s="172" customFormat="1" ht="12" customHeight="1">
      <c r="D917" s="449"/>
      <c r="E917" s="449"/>
      <c r="F917" s="449"/>
      <c r="J917" s="229"/>
      <c r="O917" s="430"/>
    </row>
    <row r="918" spans="4:15" s="172" customFormat="1" ht="12" customHeight="1">
      <c r="D918" s="449"/>
      <c r="E918" s="449"/>
      <c r="F918" s="449"/>
      <c r="J918" s="229"/>
      <c r="O918" s="430"/>
    </row>
    <row r="919" spans="4:15" s="172" customFormat="1" ht="12" customHeight="1">
      <c r="D919" s="449"/>
      <c r="E919" s="449"/>
      <c r="F919" s="449"/>
      <c r="J919" s="229"/>
      <c r="O919" s="430"/>
    </row>
    <row r="920" spans="4:15" s="172" customFormat="1" ht="12" customHeight="1">
      <c r="D920" s="449"/>
      <c r="E920" s="449"/>
      <c r="F920" s="449"/>
      <c r="J920" s="229"/>
      <c r="O920" s="430"/>
    </row>
    <row r="921" spans="4:15" s="172" customFormat="1" ht="12" customHeight="1">
      <c r="D921" s="449"/>
      <c r="E921" s="449"/>
      <c r="F921" s="449"/>
      <c r="J921" s="229"/>
      <c r="O921" s="430"/>
    </row>
    <row r="922" spans="4:15" s="172" customFormat="1" ht="12" customHeight="1">
      <c r="D922" s="449"/>
      <c r="E922" s="449"/>
      <c r="F922" s="449"/>
      <c r="J922" s="229"/>
      <c r="O922" s="430"/>
    </row>
    <row r="923" spans="4:15" s="172" customFormat="1" ht="12" customHeight="1">
      <c r="D923" s="449"/>
      <c r="E923" s="449"/>
      <c r="F923" s="449"/>
      <c r="J923" s="229"/>
      <c r="O923" s="430"/>
    </row>
    <row r="924" spans="4:15" s="172" customFormat="1" ht="12" customHeight="1">
      <c r="D924" s="449"/>
      <c r="E924" s="449"/>
      <c r="F924" s="449"/>
      <c r="J924" s="229"/>
      <c r="O924" s="430"/>
    </row>
    <row r="925" spans="4:15" s="172" customFormat="1" ht="12" customHeight="1">
      <c r="D925" s="449"/>
      <c r="E925" s="449"/>
      <c r="F925" s="449"/>
      <c r="J925" s="229"/>
      <c r="O925" s="430"/>
    </row>
    <row r="926" spans="4:15" s="172" customFormat="1" ht="12" customHeight="1">
      <c r="D926" s="449"/>
      <c r="E926" s="449"/>
      <c r="F926" s="449"/>
      <c r="J926" s="229"/>
      <c r="O926" s="430"/>
    </row>
    <row r="927" spans="4:15" s="172" customFormat="1" ht="12" customHeight="1">
      <c r="D927" s="449"/>
      <c r="E927" s="449"/>
      <c r="F927" s="449"/>
      <c r="J927" s="229"/>
      <c r="O927" s="430"/>
    </row>
    <row r="928" spans="4:15" s="172" customFormat="1" ht="12" customHeight="1">
      <c r="D928" s="449"/>
      <c r="E928" s="449"/>
      <c r="F928" s="449"/>
      <c r="J928" s="229"/>
      <c r="O928" s="430"/>
    </row>
    <row r="929" spans="4:15" s="172" customFormat="1" ht="12" customHeight="1">
      <c r="D929" s="449"/>
      <c r="E929" s="449"/>
      <c r="F929" s="449"/>
      <c r="J929" s="229"/>
      <c r="O929" s="430"/>
    </row>
    <row r="930" spans="4:15" s="172" customFormat="1" ht="12" customHeight="1">
      <c r="D930" s="449"/>
      <c r="E930" s="449"/>
      <c r="F930" s="449"/>
      <c r="J930" s="229"/>
      <c r="O930" s="430"/>
    </row>
    <row r="931" spans="4:15" s="172" customFormat="1" ht="12" customHeight="1">
      <c r="D931" s="449"/>
      <c r="E931" s="449"/>
      <c r="F931" s="449"/>
      <c r="J931" s="229"/>
      <c r="O931" s="430"/>
    </row>
    <row r="932" spans="4:15" s="172" customFormat="1" ht="12" customHeight="1">
      <c r="D932" s="449"/>
      <c r="E932" s="449"/>
      <c r="F932" s="449"/>
      <c r="J932" s="229"/>
      <c r="O932" s="430"/>
    </row>
    <row r="933" spans="4:15" s="172" customFormat="1" ht="12" customHeight="1">
      <c r="D933" s="449"/>
      <c r="E933" s="449"/>
      <c r="F933" s="449"/>
      <c r="J933" s="229"/>
      <c r="O933" s="430"/>
    </row>
    <row r="934" spans="4:15" s="172" customFormat="1" ht="12" customHeight="1">
      <c r="D934" s="449"/>
      <c r="E934" s="449"/>
      <c r="F934" s="449"/>
      <c r="J934" s="229"/>
      <c r="O934" s="430"/>
    </row>
    <row r="935" spans="4:15" s="172" customFormat="1" ht="12" customHeight="1">
      <c r="D935" s="449"/>
      <c r="E935" s="449"/>
      <c r="F935" s="449"/>
      <c r="J935" s="229"/>
      <c r="O935" s="430"/>
    </row>
    <row r="936" spans="4:15" s="172" customFormat="1" ht="12" customHeight="1">
      <c r="D936" s="449"/>
      <c r="E936" s="449"/>
      <c r="F936" s="449"/>
      <c r="J936" s="229"/>
      <c r="O936" s="430"/>
    </row>
    <row r="937" spans="4:15" s="172" customFormat="1" ht="12" customHeight="1">
      <c r="D937" s="449"/>
      <c r="E937" s="449"/>
      <c r="F937" s="449"/>
      <c r="J937" s="229"/>
      <c r="O937" s="430"/>
    </row>
    <row r="938" spans="4:15" s="172" customFormat="1" ht="12" customHeight="1">
      <c r="D938" s="449"/>
      <c r="E938" s="449"/>
      <c r="F938" s="449"/>
      <c r="J938" s="229"/>
      <c r="O938" s="430"/>
    </row>
    <row r="939" spans="4:15" s="172" customFormat="1" ht="12" customHeight="1">
      <c r="D939" s="449"/>
      <c r="E939" s="449"/>
      <c r="F939" s="449"/>
      <c r="J939" s="229"/>
      <c r="O939" s="430"/>
    </row>
    <row r="940" spans="4:15" s="172" customFormat="1" ht="12" customHeight="1">
      <c r="D940" s="449"/>
      <c r="E940" s="449"/>
      <c r="F940" s="449"/>
      <c r="J940" s="229"/>
      <c r="O940" s="430"/>
    </row>
    <row r="941" spans="4:15" s="172" customFormat="1" ht="12" customHeight="1">
      <c r="D941" s="449"/>
      <c r="E941" s="449"/>
      <c r="F941" s="449"/>
      <c r="J941" s="229"/>
      <c r="O941" s="430"/>
    </row>
    <row r="942" spans="4:15" s="172" customFormat="1" ht="12" customHeight="1">
      <c r="D942" s="449"/>
      <c r="E942" s="449"/>
      <c r="F942" s="449"/>
      <c r="J942" s="229"/>
      <c r="O942" s="430"/>
    </row>
    <row r="943" spans="4:15" s="172" customFormat="1" ht="12" customHeight="1">
      <c r="D943" s="449"/>
      <c r="E943" s="449"/>
      <c r="F943" s="449"/>
      <c r="J943" s="229"/>
      <c r="O943" s="430"/>
    </row>
    <row r="944" spans="4:15" s="172" customFormat="1" ht="12" customHeight="1">
      <c r="D944" s="449"/>
      <c r="E944" s="449"/>
      <c r="F944" s="449"/>
      <c r="J944" s="229"/>
      <c r="O944" s="430"/>
    </row>
    <row r="945" spans="4:15" s="172" customFormat="1" ht="12" customHeight="1">
      <c r="D945" s="449"/>
      <c r="E945" s="449"/>
      <c r="F945" s="449"/>
      <c r="J945" s="229"/>
      <c r="O945" s="430"/>
    </row>
    <row r="946" spans="4:15" s="172" customFormat="1" ht="12" customHeight="1">
      <c r="D946" s="449"/>
      <c r="E946" s="449"/>
      <c r="F946" s="449"/>
      <c r="J946" s="229"/>
      <c r="O946" s="430"/>
    </row>
    <row r="947" spans="4:15" s="172" customFormat="1" ht="12" customHeight="1">
      <c r="D947" s="449"/>
      <c r="E947" s="449"/>
      <c r="F947" s="449"/>
      <c r="J947" s="229"/>
      <c r="O947" s="430"/>
    </row>
    <row r="948" spans="4:15" s="172" customFormat="1" ht="12" customHeight="1">
      <c r="D948" s="449"/>
      <c r="E948" s="449"/>
      <c r="F948" s="449"/>
      <c r="J948" s="229"/>
      <c r="O948" s="430"/>
    </row>
    <row r="949" spans="4:15" s="172" customFormat="1" ht="12" customHeight="1">
      <c r="D949" s="449"/>
      <c r="E949" s="449"/>
      <c r="F949" s="449"/>
      <c r="J949" s="229"/>
      <c r="O949" s="430"/>
    </row>
    <row r="950" spans="4:15" s="172" customFormat="1" ht="12" customHeight="1">
      <c r="D950" s="449"/>
      <c r="E950" s="449"/>
      <c r="F950" s="449"/>
      <c r="J950" s="229"/>
      <c r="O950" s="430"/>
    </row>
    <row r="951" spans="4:15" s="172" customFormat="1" ht="12" customHeight="1">
      <c r="D951" s="449"/>
      <c r="E951" s="449"/>
      <c r="F951" s="449"/>
      <c r="J951" s="229"/>
      <c r="O951" s="430"/>
    </row>
    <row r="952" spans="4:15" s="172" customFormat="1" ht="12" customHeight="1">
      <c r="D952" s="449"/>
      <c r="E952" s="449"/>
      <c r="F952" s="449"/>
      <c r="J952" s="229"/>
      <c r="O952" s="430"/>
    </row>
    <row r="953" spans="4:15" s="172" customFormat="1" ht="12" customHeight="1">
      <c r="D953" s="449"/>
      <c r="E953" s="449"/>
      <c r="F953" s="449"/>
      <c r="J953" s="229"/>
      <c r="O953" s="430"/>
    </row>
    <row r="954" spans="4:15" s="172" customFormat="1" ht="12" customHeight="1">
      <c r="D954" s="449"/>
      <c r="E954" s="449"/>
      <c r="F954" s="449"/>
      <c r="J954" s="229"/>
      <c r="O954" s="430"/>
    </row>
    <row r="955" spans="4:15" s="172" customFormat="1" ht="12" customHeight="1">
      <c r="D955" s="449"/>
      <c r="E955" s="449"/>
      <c r="F955" s="449"/>
      <c r="J955" s="229"/>
      <c r="O955" s="430"/>
    </row>
    <row r="956" spans="4:15" s="172" customFormat="1" ht="12" customHeight="1">
      <c r="D956" s="449"/>
      <c r="E956" s="449"/>
      <c r="F956" s="449"/>
      <c r="J956" s="229"/>
      <c r="O956" s="430"/>
    </row>
    <row r="957" spans="4:15" s="172" customFormat="1" ht="12" customHeight="1">
      <c r="D957" s="449"/>
      <c r="E957" s="449"/>
      <c r="F957" s="449"/>
      <c r="J957" s="229"/>
      <c r="O957" s="430"/>
    </row>
    <row r="958" spans="4:15" s="172" customFormat="1" ht="12" customHeight="1">
      <c r="D958" s="449"/>
      <c r="E958" s="449"/>
      <c r="F958" s="449"/>
      <c r="J958" s="229"/>
      <c r="O958" s="430"/>
    </row>
    <row r="959" spans="4:15" s="172" customFormat="1" ht="12" customHeight="1">
      <c r="D959" s="449"/>
      <c r="E959" s="449"/>
      <c r="F959" s="449"/>
      <c r="J959" s="229"/>
      <c r="O959" s="430"/>
    </row>
    <row r="960" spans="4:15" s="172" customFormat="1" ht="12" customHeight="1">
      <c r="D960" s="449"/>
      <c r="E960" s="449"/>
      <c r="F960" s="449"/>
      <c r="J960" s="229"/>
      <c r="O960" s="430"/>
    </row>
    <row r="961" spans="4:15" s="172" customFormat="1" ht="12" customHeight="1">
      <c r="D961" s="449"/>
      <c r="E961" s="449"/>
      <c r="F961" s="449"/>
      <c r="J961" s="229"/>
      <c r="O961" s="430"/>
    </row>
    <row r="962" spans="4:15" s="172" customFormat="1" ht="12" customHeight="1">
      <c r="D962" s="449"/>
      <c r="E962" s="449"/>
      <c r="F962" s="449"/>
      <c r="J962" s="229"/>
      <c r="O962" s="430"/>
    </row>
    <row r="963" spans="4:15" s="172" customFormat="1" ht="12" customHeight="1">
      <c r="D963" s="449"/>
      <c r="E963" s="449"/>
      <c r="F963" s="449"/>
      <c r="J963" s="229"/>
      <c r="O963" s="430"/>
    </row>
    <row r="964" spans="4:15" s="172" customFormat="1" ht="12" customHeight="1">
      <c r="D964" s="449"/>
      <c r="E964" s="449"/>
      <c r="F964" s="449"/>
      <c r="J964" s="229"/>
      <c r="O964" s="430"/>
    </row>
    <row r="965" spans="4:15" s="172" customFormat="1" ht="12" customHeight="1">
      <c r="D965" s="449"/>
      <c r="E965" s="449"/>
      <c r="F965" s="449"/>
      <c r="J965" s="229"/>
      <c r="O965" s="430"/>
    </row>
    <row r="966" spans="4:15" s="172" customFormat="1" ht="12" customHeight="1">
      <c r="D966" s="449"/>
      <c r="E966" s="449"/>
      <c r="F966" s="449"/>
      <c r="J966" s="229"/>
      <c r="O966" s="430"/>
    </row>
    <row r="967" spans="4:15" s="172" customFormat="1" ht="12" customHeight="1">
      <c r="D967" s="449"/>
      <c r="E967" s="449"/>
      <c r="F967" s="449"/>
      <c r="J967" s="229"/>
      <c r="O967" s="430"/>
    </row>
    <row r="968" spans="4:15" s="172" customFormat="1" ht="12" customHeight="1">
      <c r="D968" s="449"/>
      <c r="E968" s="449"/>
      <c r="F968" s="449"/>
      <c r="J968" s="229"/>
      <c r="O968" s="430"/>
    </row>
    <row r="969" spans="4:15" s="172" customFormat="1" ht="12" customHeight="1">
      <c r="D969" s="449"/>
      <c r="E969" s="449"/>
      <c r="F969" s="449"/>
      <c r="J969" s="229"/>
      <c r="O969" s="430"/>
    </row>
    <row r="970" spans="4:15" s="172" customFormat="1" ht="12" customHeight="1">
      <c r="D970" s="449"/>
      <c r="E970" s="449"/>
      <c r="F970" s="449"/>
      <c r="J970" s="229"/>
      <c r="O970" s="430"/>
    </row>
    <row r="971" spans="4:15" s="172" customFormat="1" ht="12" customHeight="1">
      <c r="D971" s="449"/>
      <c r="E971" s="449"/>
      <c r="F971" s="449"/>
      <c r="J971" s="229"/>
      <c r="O971" s="430"/>
    </row>
    <row r="972" spans="4:15" s="172" customFormat="1" ht="12" customHeight="1">
      <c r="D972" s="449"/>
      <c r="E972" s="449"/>
      <c r="F972" s="449"/>
      <c r="J972" s="229"/>
      <c r="O972" s="430"/>
    </row>
    <row r="973" spans="4:15" s="172" customFormat="1" ht="12" customHeight="1">
      <c r="D973" s="449"/>
      <c r="E973" s="449"/>
      <c r="F973" s="449"/>
      <c r="J973" s="229"/>
      <c r="O973" s="430"/>
    </row>
    <row r="974" spans="4:15" s="172" customFormat="1" ht="12" customHeight="1">
      <c r="D974" s="449"/>
      <c r="E974" s="449"/>
      <c r="F974" s="449"/>
      <c r="J974" s="229"/>
      <c r="O974" s="430"/>
    </row>
    <row r="975" spans="4:15" s="172" customFormat="1" ht="12" customHeight="1">
      <c r="D975" s="449"/>
      <c r="E975" s="449"/>
      <c r="F975" s="449"/>
      <c r="J975" s="229"/>
      <c r="O975" s="430"/>
    </row>
    <row r="976" spans="4:15" s="172" customFormat="1" ht="12" customHeight="1">
      <c r="D976" s="449"/>
      <c r="E976" s="449"/>
      <c r="F976" s="449"/>
      <c r="J976" s="229"/>
      <c r="O976" s="430"/>
    </row>
    <row r="977" spans="4:15" s="172" customFormat="1" ht="12" customHeight="1">
      <c r="D977" s="449"/>
      <c r="E977" s="449"/>
      <c r="F977" s="449"/>
      <c r="J977" s="229"/>
      <c r="O977" s="430"/>
    </row>
    <row r="978" spans="4:15" s="172" customFormat="1" ht="12" customHeight="1">
      <c r="D978" s="449"/>
      <c r="E978" s="449"/>
      <c r="F978" s="449"/>
      <c r="J978" s="229"/>
      <c r="O978" s="430"/>
    </row>
    <row r="979" spans="4:15" s="172" customFormat="1" ht="12" customHeight="1">
      <c r="D979" s="449"/>
      <c r="E979" s="449"/>
      <c r="F979" s="449"/>
      <c r="J979" s="229"/>
      <c r="O979" s="430"/>
    </row>
    <row r="980" spans="4:15" s="172" customFormat="1" ht="12" customHeight="1">
      <c r="D980" s="449"/>
      <c r="E980" s="449"/>
      <c r="F980" s="449"/>
      <c r="J980" s="229"/>
      <c r="O980" s="430"/>
    </row>
    <row r="981" spans="4:15" s="172" customFormat="1" ht="12" customHeight="1">
      <c r="D981" s="449"/>
      <c r="E981" s="449"/>
      <c r="F981" s="449"/>
      <c r="J981" s="229"/>
      <c r="O981" s="430"/>
    </row>
    <row r="982" spans="4:15" s="172" customFormat="1" ht="12" customHeight="1">
      <c r="D982" s="449"/>
      <c r="E982" s="449"/>
      <c r="F982" s="449"/>
      <c r="J982" s="229"/>
      <c r="O982" s="430"/>
    </row>
    <row r="983" spans="4:15" s="172" customFormat="1" ht="12" customHeight="1">
      <c r="D983" s="449"/>
      <c r="E983" s="449"/>
      <c r="F983" s="449"/>
      <c r="J983" s="229"/>
      <c r="O983" s="430"/>
    </row>
    <row r="984" spans="4:15" s="172" customFormat="1" ht="12" customHeight="1">
      <c r="D984" s="449"/>
      <c r="E984" s="449"/>
      <c r="F984" s="449"/>
      <c r="J984" s="229"/>
      <c r="O984" s="430"/>
    </row>
    <row r="985" spans="4:15" s="172" customFormat="1" ht="12" customHeight="1">
      <c r="D985" s="449"/>
      <c r="E985" s="449"/>
      <c r="F985" s="449"/>
      <c r="J985" s="229"/>
      <c r="O985" s="430"/>
    </row>
    <row r="986" spans="4:15" s="172" customFormat="1" ht="12" customHeight="1">
      <c r="D986" s="449"/>
      <c r="E986" s="449"/>
      <c r="F986" s="449"/>
      <c r="J986" s="229"/>
      <c r="O986" s="430"/>
    </row>
    <row r="987" spans="4:15" s="172" customFormat="1" ht="12" customHeight="1">
      <c r="D987" s="449"/>
      <c r="E987" s="449"/>
      <c r="F987" s="449"/>
      <c r="J987" s="229"/>
      <c r="O987" s="430"/>
    </row>
    <row r="988" spans="4:15" s="172" customFormat="1" ht="12" customHeight="1">
      <c r="D988" s="449"/>
      <c r="E988" s="449"/>
      <c r="F988" s="449"/>
      <c r="J988" s="229"/>
      <c r="O988" s="430"/>
    </row>
    <row r="989" spans="4:15" s="172" customFormat="1" ht="12" customHeight="1">
      <c r="D989" s="449"/>
      <c r="E989" s="449"/>
      <c r="F989" s="449"/>
      <c r="J989" s="229"/>
      <c r="O989" s="430"/>
    </row>
    <row r="990" spans="4:15" s="172" customFormat="1" ht="12" customHeight="1">
      <c r="D990" s="449"/>
      <c r="E990" s="449"/>
      <c r="F990" s="449"/>
      <c r="J990" s="229"/>
      <c r="O990" s="430"/>
    </row>
    <row r="991" spans="4:15" s="172" customFormat="1" ht="12" customHeight="1">
      <c r="D991" s="449"/>
      <c r="E991" s="449"/>
      <c r="F991" s="449"/>
      <c r="J991" s="229"/>
      <c r="O991" s="430"/>
    </row>
    <row r="992" spans="4:15" s="172" customFormat="1" ht="12" customHeight="1">
      <c r="D992" s="449"/>
      <c r="E992" s="449"/>
      <c r="F992" s="449"/>
      <c r="J992" s="229"/>
      <c r="O992" s="430"/>
    </row>
    <row r="993" spans="4:15" s="172" customFormat="1" ht="12" customHeight="1">
      <c r="D993" s="449"/>
      <c r="E993" s="449"/>
      <c r="F993" s="449"/>
      <c r="J993" s="229"/>
      <c r="O993" s="430"/>
    </row>
    <row r="994" spans="4:15" s="172" customFormat="1" ht="12" customHeight="1">
      <c r="D994" s="449"/>
      <c r="E994" s="449"/>
      <c r="F994" s="449"/>
      <c r="J994" s="229"/>
      <c r="O994" s="430"/>
    </row>
    <row r="995" spans="4:15" s="172" customFormat="1" ht="12" customHeight="1">
      <c r="D995" s="449"/>
      <c r="E995" s="449"/>
      <c r="F995" s="449"/>
      <c r="J995" s="229"/>
      <c r="O995" s="430"/>
    </row>
    <row r="996" spans="4:15" s="172" customFormat="1" ht="12" customHeight="1">
      <c r="D996" s="449"/>
      <c r="E996" s="449"/>
      <c r="F996" s="449"/>
      <c r="J996" s="229"/>
      <c r="O996" s="430"/>
    </row>
    <row r="997" spans="4:15" s="172" customFormat="1" ht="12" customHeight="1">
      <c r="D997" s="449"/>
      <c r="E997" s="449"/>
      <c r="F997" s="449"/>
      <c r="J997" s="229"/>
      <c r="O997" s="430"/>
    </row>
    <row r="998" spans="4:15" s="172" customFormat="1" ht="12" customHeight="1">
      <c r="D998" s="449"/>
      <c r="E998" s="449"/>
      <c r="F998" s="449"/>
      <c r="J998" s="229"/>
      <c r="O998" s="430"/>
    </row>
    <row r="999" spans="4:15" s="172" customFormat="1" ht="12" customHeight="1">
      <c r="D999" s="449"/>
      <c r="E999" s="449"/>
      <c r="F999" s="449"/>
      <c r="J999" s="229"/>
      <c r="O999" s="430"/>
    </row>
    <row r="1000" spans="4:15" s="172" customFormat="1" ht="12" customHeight="1">
      <c r="D1000" s="449"/>
      <c r="E1000" s="449"/>
      <c r="F1000" s="449"/>
      <c r="J1000" s="229"/>
      <c r="O1000" s="430"/>
    </row>
    <row r="1001" spans="4:15" s="172" customFormat="1" ht="12" customHeight="1">
      <c r="D1001" s="449"/>
      <c r="E1001" s="449"/>
      <c r="F1001" s="449"/>
      <c r="J1001" s="229"/>
      <c r="O1001" s="430"/>
    </row>
    <row r="1002" spans="4:15" s="172" customFormat="1" ht="12" customHeight="1">
      <c r="D1002" s="449"/>
      <c r="E1002" s="449"/>
      <c r="F1002" s="449"/>
      <c r="J1002" s="229"/>
      <c r="O1002" s="430"/>
    </row>
    <row r="1003" spans="4:15" s="172" customFormat="1" ht="12" customHeight="1">
      <c r="D1003" s="449"/>
      <c r="E1003" s="449"/>
      <c r="F1003" s="449"/>
      <c r="J1003" s="229"/>
      <c r="O1003" s="430"/>
    </row>
    <row r="1004" spans="4:15" s="172" customFormat="1" ht="12" customHeight="1">
      <c r="D1004" s="449"/>
      <c r="E1004" s="449"/>
      <c r="F1004" s="449"/>
      <c r="J1004" s="229"/>
      <c r="O1004" s="430"/>
    </row>
    <row r="1005" spans="4:15" s="172" customFormat="1" ht="12" customHeight="1">
      <c r="D1005" s="449"/>
      <c r="E1005" s="449"/>
      <c r="F1005" s="449"/>
      <c r="J1005" s="229"/>
      <c r="O1005" s="430"/>
    </row>
    <row r="1006" spans="4:15" s="172" customFormat="1" ht="12" customHeight="1">
      <c r="D1006" s="449"/>
      <c r="E1006" s="449"/>
      <c r="F1006" s="449"/>
      <c r="J1006" s="229"/>
      <c r="O1006" s="430"/>
    </row>
    <row r="1007" spans="4:15" s="172" customFormat="1" ht="12" customHeight="1">
      <c r="D1007" s="449"/>
      <c r="E1007" s="449"/>
      <c r="F1007" s="449"/>
      <c r="J1007" s="229"/>
      <c r="O1007" s="430"/>
    </row>
    <row r="1008" spans="4:15" s="172" customFormat="1" ht="12" customHeight="1">
      <c r="D1008" s="449"/>
      <c r="E1008" s="449"/>
      <c r="F1008" s="449"/>
      <c r="J1008" s="229"/>
      <c r="O1008" s="430"/>
    </row>
    <row r="1009" spans="4:15" s="172" customFormat="1" ht="12" customHeight="1">
      <c r="D1009" s="449"/>
      <c r="E1009" s="449"/>
      <c r="F1009" s="449"/>
      <c r="J1009" s="229"/>
      <c r="O1009" s="430"/>
    </row>
    <row r="1010" spans="4:15" s="172" customFormat="1" ht="12" customHeight="1">
      <c r="D1010" s="449"/>
      <c r="E1010" s="449"/>
      <c r="F1010" s="449"/>
      <c r="J1010" s="229"/>
      <c r="O1010" s="430"/>
    </row>
    <row r="1011" spans="4:15" s="172" customFormat="1" ht="12" customHeight="1">
      <c r="D1011" s="449"/>
      <c r="E1011" s="449"/>
      <c r="F1011" s="449"/>
      <c r="J1011" s="229"/>
      <c r="O1011" s="430"/>
    </row>
    <row r="1012" spans="4:15" s="172" customFormat="1" ht="12" customHeight="1">
      <c r="D1012" s="449"/>
      <c r="E1012" s="449"/>
      <c r="F1012" s="449"/>
      <c r="J1012" s="229"/>
      <c r="O1012" s="430"/>
    </row>
    <row r="1013" spans="4:15" s="172" customFormat="1" ht="12" customHeight="1">
      <c r="D1013" s="449"/>
      <c r="E1013" s="449"/>
      <c r="F1013" s="449"/>
      <c r="J1013" s="229"/>
      <c r="O1013" s="430"/>
    </row>
    <row r="1014" spans="4:15" s="172" customFormat="1" ht="12" customHeight="1">
      <c r="D1014" s="449"/>
      <c r="E1014" s="449"/>
      <c r="F1014" s="449"/>
      <c r="J1014" s="229"/>
      <c r="O1014" s="430"/>
    </row>
    <row r="1015" spans="4:15" s="172" customFormat="1" ht="12" customHeight="1">
      <c r="D1015" s="449"/>
      <c r="E1015" s="449"/>
      <c r="F1015" s="449"/>
      <c r="J1015" s="229"/>
      <c r="O1015" s="430"/>
    </row>
    <row r="1016" spans="4:15" s="172" customFormat="1" ht="12" customHeight="1">
      <c r="D1016" s="449"/>
      <c r="E1016" s="449"/>
      <c r="F1016" s="449"/>
      <c r="J1016" s="229"/>
      <c r="O1016" s="430"/>
    </row>
    <row r="1017" spans="4:15" s="172" customFormat="1" ht="12" customHeight="1">
      <c r="D1017" s="449"/>
      <c r="E1017" s="449"/>
      <c r="F1017" s="449"/>
      <c r="J1017" s="229"/>
      <c r="O1017" s="430"/>
    </row>
    <row r="1018" spans="4:15" s="172" customFormat="1" ht="12" customHeight="1">
      <c r="D1018" s="449"/>
      <c r="E1018" s="449"/>
      <c r="F1018" s="449"/>
      <c r="J1018" s="229"/>
      <c r="O1018" s="430"/>
    </row>
    <row r="1019" spans="4:15" s="172" customFormat="1" ht="12" customHeight="1">
      <c r="D1019" s="449"/>
      <c r="E1019" s="449"/>
      <c r="F1019" s="449"/>
      <c r="J1019" s="229"/>
      <c r="O1019" s="430"/>
    </row>
    <row r="1020" spans="4:15" s="172" customFormat="1" ht="12" customHeight="1">
      <c r="D1020" s="449"/>
      <c r="E1020" s="449"/>
      <c r="F1020" s="449"/>
      <c r="J1020" s="229"/>
      <c r="O1020" s="430"/>
    </row>
    <row r="1021" spans="4:15" s="172" customFormat="1" ht="12" customHeight="1">
      <c r="D1021" s="449"/>
      <c r="E1021" s="449"/>
      <c r="F1021" s="449"/>
      <c r="J1021" s="229"/>
      <c r="O1021" s="430"/>
    </row>
    <row r="1022" spans="4:15" s="172" customFormat="1" ht="12" customHeight="1">
      <c r="D1022" s="449"/>
      <c r="E1022" s="449"/>
      <c r="F1022" s="449"/>
      <c r="J1022" s="229"/>
      <c r="O1022" s="430"/>
    </row>
    <row r="1023" spans="4:15" s="172" customFormat="1" ht="12" customHeight="1">
      <c r="D1023" s="449"/>
      <c r="E1023" s="449"/>
      <c r="F1023" s="449"/>
      <c r="J1023" s="229"/>
      <c r="O1023" s="430"/>
    </row>
    <row r="1024" spans="4:15" s="172" customFormat="1" ht="12" customHeight="1">
      <c r="D1024" s="449"/>
      <c r="E1024" s="449"/>
      <c r="F1024" s="449"/>
      <c r="J1024" s="229"/>
      <c r="O1024" s="430"/>
    </row>
    <row r="1025" spans="4:15" s="172" customFormat="1" ht="12" customHeight="1">
      <c r="D1025" s="449"/>
      <c r="E1025" s="449"/>
      <c r="F1025" s="449"/>
      <c r="J1025" s="229"/>
      <c r="O1025" s="430"/>
    </row>
    <row r="1026" spans="4:15" s="172" customFormat="1" ht="12" customHeight="1">
      <c r="D1026" s="449"/>
      <c r="E1026" s="449"/>
      <c r="F1026" s="449"/>
      <c r="J1026" s="229"/>
      <c r="O1026" s="430"/>
    </row>
    <row r="1027" spans="4:15" s="172" customFormat="1" ht="12" customHeight="1">
      <c r="D1027" s="449"/>
      <c r="E1027" s="449"/>
      <c r="F1027" s="449"/>
      <c r="J1027" s="229"/>
      <c r="O1027" s="430"/>
    </row>
    <row r="1028" spans="4:15" s="172" customFormat="1" ht="12" customHeight="1">
      <c r="D1028" s="449"/>
      <c r="E1028" s="449"/>
      <c r="F1028" s="449"/>
      <c r="J1028" s="229"/>
      <c r="O1028" s="430"/>
    </row>
    <row r="1029" spans="4:15" s="172" customFormat="1" ht="12" customHeight="1">
      <c r="D1029" s="449"/>
      <c r="E1029" s="449"/>
      <c r="F1029" s="449"/>
      <c r="J1029" s="229"/>
      <c r="O1029" s="430"/>
    </row>
    <row r="1030" spans="4:15" s="172" customFormat="1" ht="12" customHeight="1">
      <c r="D1030" s="449"/>
      <c r="E1030" s="449"/>
      <c r="F1030" s="449"/>
      <c r="J1030" s="229"/>
      <c r="O1030" s="430"/>
    </row>
    <row r="1031" spans="4:15" s="172" customFormat="1" ht="12" customHeight="1">
      <c r="D1031" s="449"/>
      <c r="E1031" s="449"/>
      <c r="F1031" s="449"/>
      <c r="J1031" s="229"/>
      <c r="O1031" s="430"/>
    </row>
    <row r="1032" spans="4:15" s="172" customFormat="1" ht="12" customHeight="1">
      <c r="D1032" s="449"/>
      <c r="E1032" s="449"/>
      <c r="F1032" s="449"/>
      <c r="J1032" s="229"/>
      <c r="O1032" s="430"/>
    </row>
    <row r="1033" spans="4:15" s="172" customFormat="1" ht="12" customHeight="1">
      <c r="D1033" s="449"/>
      <c r="E1033" s="449"/>
      <c r="F1033" s="449"/>
      <c r="J1033" s="229"/>
      <c r="O1033" s="430"/>
    </row>
    <row r="1034" spans="4:15" s="172" customFormat="1" ht="12" customHeight="1">
      <c r="D1034" s="449"/>
      <c r="E1034" s="449"/>
      <c r="F1034" s="449"/>
      <c r="J1034" s="229"/>
      <c r="O1034" s="430"/>
    </row>
    <row r="1035" spans="4:15" s="172" customFormat="1" ht="12" customHeight="1">
      <c r="D1035" s="449"/>
      <c r="E1035" s="449"/>
      <c r="F1035" s="449"/>
      <c r="J1035" s="229"/>
      <c r="O1035" s="430"/>
    </row>
    <row r="1036" spans="4:15" s="172" customFormat="1" ht="12" customHeight="1">
      <c r="D1036" s="449"/>
      <c r="E1036" s="449"/>
      <c r="F1036" s="449"/>
      <c r="J1036" s="229"/>
      <c r="O1036" s="430"/>
    </row>
    <row r="1037" spans="4:15" s="172" customFormat="1" ht="12" customHeight="1">
      <c r="D1037" s="449"/>
      <c r="E1037" s="449"/>
      <c r="F1037" s="449"/>
      <c r="J1037" s="229"/>
      <c r="O1037" s="430"/>
    </row>
    <row r="1038" spans="4:15" s="172" customFormat="1" ht="12" customHeight="1">
      <c r="D1038" s="449"/>
      <c r="E1038" s="449"/>
      <c r="F1038" s="449"/>
      <c r="J1038" s="229"/>
      <c r="O1038" s="430"/>
    </row>
    <row r="1039" spans="4:15" s="172" customFormat="1" ht="12" customHeight="1">
      <c r="D1039" s="449"/>
      <c r="E1039" s="449"/>
      <c r="F1039" s="449"/>
      <c r="J1039" s="229"/>
      <c r="O1039" s="430"/>
    </row>
    <row r="1040" spans="4:15" s="172" customFormat="1" ht="12" customHeight="1">
      <c r="D1040" s="449"/>
      <c r="E1040" s="449"/>
      <c r="F1040" s="449"/>
      <c r="J1040" s="229"/>
      <c r="O1040" s="430"/>
    </row>
    <row r="1041" spans="4:15" s="172" customFormat="1" ht="12" customHeight="1">
      <c r="D1041" s="449"/>
      <c r="E1041" s="449"/>
      <c r="F1041" s="449"/>
      <c r="J1041" s="229"/>
      <c r="O1041" s="430"/>
    </row>
    <row r="1042" spans="4:15" s="172" customFormat="1" ht="12" customHeight="1">
      <c r="D1042" s="449"/>
      <c r="E1042" s="449"/>
      <c r="F1042" s="449"/>
      <c r="J1042" s="229"/>
      <c r="O1042" s="430"/>
    </row>
    <row r="1043" spans="4:15" s="172" customFormat="1" ht="12" customHeight="1">
      <c r="D1043" s="449"/>
      <c r="E1043" s="449"/>
      <c r="F1043" s="449"/>
      <c r="J1043" s="229"/>
      <c r="O1043" s="430"/>
    </row>
    <row r="1044" spans="4:15" s="172" customFormat="1" ht="12" customHeight="1">
      <c r="D1044" s="449"/>
      <c r="E1044" s="449"/>
      <c r="F1044" s="449"/>
      <c r="J1044" s="229"/>
      <c r="O1044" s="430"/>
    </row>
    <row r="1045" spans="4:15" s="172" customFormat="1" ht="12" customHeight="1">
      <c r="D1045" s="449"/>
      <c r="E1045" s="449"/>
      <c r="F1045" s="449"/>
      <c r="J1045" s="229"/>
      <c r="O1045" s="430"/>
    </row>
    <row r="1046" spans="4:15" s="172" customFormat="1" ht="12" customHeight="1">
      <c r="D1046" s="449"/>
      <c r="E1046" s="449"/>
      <c r="F1046" s="449"/>
      <c r="J1046" s="229"/>
      <c r="O1046" s="430"/>
    </row>
    <row r="1047" spans="4:15" s="172" customFormat="1" ht="12" customHeight="1">
      <c r="D1047" s="449"/>
      <c r="E1047" s="449"/>
      <c r="F1047" s="449"/>
      <c r="J1047" s="229"/>
      <c r="O1047" s="430"/>
    </row>
    <row r="1048" spans="4:15" s="172" customFormat="1" ht="12" customHeight="1">
      <c r="D1048" s="449"/>
      <c r="E1048" s="449"/>
      <c r="F1048" s="449"/>
      <c r="J1048" s="229"/>
      <c r="O1048" s="430"/>
    </row>
    <row r="1049" spans="4:15" s="172" customFormat="1" ht="12" customHeight="1">
      <c r="D1049" s="449"/>
      <c r="E1049" s="449"/>
      <c r="F1049" s="449"/>
      <c r="J1049" s="229"/>
      <c r="O1049" s="430"/>
    </row>
    <row r="1050" spans="4:15" s="172" customFormat="1" ht="12" customHeight="1">
      <c r="D1050" s="449"/>
      <c r="E1050" s="449"/>
      <c r="F1050" s="449"/>
      <c r="J1050" s="229"/>
      <c r="O1050" s="430"/>
    </row>
    <row r="1051" spans="4:15" s="172" customFormat="1" ht="12" customHeight="1">
      <c r="D1051" s="449"/>
      <c r="E1051" s="449"/>
      <c r="F1051" s="449"/>
      <c r="J1051" s="229"/>
      <c r="O1051" s="430"/>
    </row>
    <row r="1052" spans="4:15" s="172" customFormat="1" ht="12" customHeight="1">
      <c r="D1052" s="449"/>
      <c r="E1052" s="449"/>
      <c r="F1052" s="449"/>
      <c r="J1052" s="229"/>
      <c r="O1052" s="430"/>
    </row>
    <row r="1053" spans="4:15" s="172" customFormat="1" ht="12" customHeight="1">
      <c r="D1053" s="449"/>
      <c r="E1053" s="449"/>
      <c r="F1053" s="449"/>
      <c r="J1053" s="229"/>
      <c r="O1053" s="430"/>
    </row>
    <row r="1054" spans="4:15" s="172" customFormat="1" ht="12" customHeight="1">
      <c r="D1054" s="449"/>
      <c r="E1054" s="449"/>
      <c r="F1054" s="449"/>
      <c r="J1054" s="229"/>
      <c r="O1054" s="430"/>
    </row>
    <row r="1055" spans="4:15" s="172" customFormat="1" ht="12" customHeight="1">
      <c r="D1055" s="449"/>
      <c r="E1055" s="449"/>
      <c r="F1055" s="449"/>
      <c r="J1055" s="229"/>
      <c r="O1055" s="430"/>
    </row>
    <row r="1056" spans="4:15" s="172" customFormat="1" ht="12" customHeight="1">
      <c r="D1056" s="449"/>
      <c r="E1056" s="449"/>
      <c r="F1056" s="449"/>
      <c r="J1056" s="229"/>
      <c r="O1056" s="430"/>
    </row>
    <row r="1057" spans="4:15" s="172" customFormat="1" ht="12" customHeight="1">
      <c r="D1057" s="449"/>
      <c r="E1057" s="449"/>
      <c r="F1057" s="449"/>
      <c r="J1057" s="229"/>
      <c r="O1057" s="430"/>
    </row>
    <row r="1058" spans="4:15" s="172" customFormat="1" ht="12" customHeight="1">
      <c r="D1058" s="449"/>
      <c r="E1058" s="449"/>
      <c r="F1058" s="449"/>
      <c r="J1058" s="229"/>
      <c r="O1058" s="430"/>
    </row>
    <row r="1059" spans="4:15" s="172" customFormat="1" ht="12" customHeight="1">
      <c r="D1059" s="449"/>
      <c r="E1059" s="449"/>
      <c r="F1059" s="449"/>
      <c r="J1059" s="229"/>
      <c r="O1059" s="430"/>
    </row>
    <row r="1060" spans="4:15" s="172" customFormat="1" ht="12" customHeight="1">
      <c r="D1060" s="449"/>
      <c r="E1060" s="449"/>
      <c r="F1060" s="449"/>
      <c r="J1060" s="229"/>
      <c r="O1060" s="430"/>
    </row>
    <row r="1061" spans="4:15" s="172" customFormat="1" ht="12" customHeight="1">
      <c r="D1061" s="449"/>
      <c r="E1061" s="449"/>
      <c r="F1061" s="449"/>
      <c r="J1061" s="229"/>
      <c r="O1061" s="430"/>
    </row>
    <row r="1062" spans="4:15" s="172" customFormat="1" ht="12" customHeight="1">
      <c r="D1062" s="449"/>
      <c r="E1062" s="449"/>
      <c r="F1062" s="449"/>
      <c r="J1062" s="229"/>
      <c r="O1062" s="430"/>
    </row>
    <row r="1063" spans="4:15" s="172" customFormat="1" ht="12" customHeight="1">
      <c r="D1063" s="449"/>
      <c r="E1063" s="449"/>
      <c r="F1063" s="449"/>
      <c r="J1063" s="229"/>
      <c r="O1063" s="430"/>
    </row>
    <row r="1064" spans="4:15" s="172" customFormat="1" ht="12" customHeight="1">
      <c r="D1064" s="449"/>
      <c r="E1064" s="449"/>
      <c r="F1064" s="449"/>
      <c r="J1064" s="229"/>
      <c r="O1064" s="430"/>
    </row>
    <row r="1065" spans="4:15" s="172" customFormat="1" ht="12" customHeight="1">
      <c r="D1065" s="449"/>
      <c r="E1065" s="449"/>
      <c r="F1065" s="449"/>
      <c r="J1065" s="229"/>
      <c r="O1065" s="430"/>
    </row>
    <row r="1066" spans="4:15" s="172" customFormat="1" ht="12" customHeight="1">
      <c r="D1066" s="449"/>
      <c r="E1066" s="449"/>
      <c r="F1066" s="449"/>
      <c r="J1066" s="229"/>
      <c r="O1066" s="430"/>
    </row>
    <row r="1067" spans="4:15" s="172" customFormat="1" ht="12" customHeight="1">
      <c r="D1067" s="449"/>
      <c r="E1067" s="449"/>
      <c r="F1067" s="449"/>
      <c r="J1067" s="229"/>
      <c r="O1067" s="430"/>
    </row>
    <row r="1068" spans="4:15" s="172" customFormat="1" ht="12" customHeight="1">
      <c r="D1068" s="449"/>
      <c r="E1068" s="449"/>
      <c r="F1068" s="449"/>
      <c r="J1068" s="229"/>
      <c r="O1068" s="430"/>
    </row>
    <row r="1069" spans="4:15" s="172" customFormat="1" ht="12" customHeight="1">
      <c r="D1069" s="449"/>
      <c r="E1069" s="449"/>
      <c r="F1069" s="449"/>
      <c r="J1069" s="229"/>
      <c r="O1069" s="430"/>
    </row>
    <row r="1070" spans="4:15" s="172" customFormat="1" ht="12" customHeight="1">
      <c r="D1070" s="449"/>
      <c r="E1070" s="449"/>
      <c r="F1070" s="449"/>
      <c r="J1070" s="229"/>
      <c r="O1070" s="430"/>
    </row>
    <row r="1071" spans="4:15" s="172" customFormat="1" ht="12" customHeight="1">
      <c r="D1071" s="449"/>
      <c r="E1071" s="449"/>
      <c r="F1071" s="449"/>
      <c r="J1071" s="229"/>
      <c r="O1071" s="430"/>
    </row>
    <row r="1072" spans="4:15" s="172" customFormat="1" ht="12" customHeight="1">
      <c r="D1072" s="449"/>
      <c r="E1072" s="449"/>
      <c r="F1072" s="449"/>
      <c r="J1072" s="229"/>
      <c r="O1072" s="430"/>
    </row>
    <row r="1073" spans="4:15" s="172" customFormat="1" ht="12" customHeight="1">
      <c r="D1073" s="449"/>
      <c r="E1073" s="449"/>
      <c r="F1073" s="449"/>
      <c r="J1073" s="229"/>
      <c r="O1073" s="430"/>
    </row>
    <row r="1074" spans="4:15" s="172" customFormat="1" ht="12" customHeight="1">
      <c r="D1074" s="449"/>
      <c r="E1074" s="449"/>
      <c r="F1074" s="449"/>
      <c r="J1074" s="229"/>
      <c r="O1074" s="430"/>
    </row>
    <row r="1075" spans="4:15" s="172" customFormat="1" ht="12" customHeight="1">
      <c r="D1075" s="449"/>
      <c r="E1075" s="449"/>
      <c r="F1075" s="449"/>
      <c r="J1075" s="229"/>
      <c r="O1075" s="430"/>
    </row>
    <row r="1076" spans="4:15" s="172" customFormat="1" ht="12" customHeight="1">
      <c r="D1076" s="449"/>
      <c r="E1076" s="449"/>
      <c r="F1076" s="449"/>
      <c r="J1076" s="229"/>
      <c r="O1076" s="430"/>
    </row>
    <row r="1077" spans="4:15" s="172" customFormat="1" ht="12" customHeight="1">
      <c r="D1077" s="449"/>
      <c r="E1077" s="449"/>
      <c r="F1077" s="449"/>
      <c r="J1077" s="229"/>
      <c r="O1077" s="430"/>
    </row>
    <row r="1078" spans="4:15" s="172" customFormat="1" ht="12" customHeight="1">
      <c r="D1078" s="449"/>
      <c r="E1078" s="449"/>
      <c r="F1078" s="449"/>
      <c r="J1078" s="229"/>
      <c r="O1078" s="430"/>
    </row>
    <row r="1079" spans="4:15" s="172" customFormat="1" ht="12" customHeight="1">
      <c r="D1079" s="449"/>
      <c r="E1079" s="449"/>
      <c r="F1079" s="449"/>
      <c r="J1079" s="229"/>
      <c r="O1079" s="430"/>
    </row>
    <row r="1080" spans="4:15" s="172" customFormat="1" ht="12" customHeight="1">
      <c r="D1080" s="449"/>
      <c r="E1080" s="449"/>
      <c r="F1080" s="449"/>
      <c r="J1080" s="229"/>
      <c r="O1080" s="430"/>
    </row>
    <row r="1081" spans="4:15" s="172" customFormat="1" ht="12" customHeight="1">
      <c r="D1081" s="449"/>
      <c r="E1081" s="449"/>
      <c r="F1081" s="449"/>
      <c r="J1081" s="229"/>
      <c r="O1081" s="430"/>
    </row>
    <row r="1082" spans="4:15" s="172" customFormat="1" ht="12" customHeight="1">
      <c r="D1082" s="449"/>
      <c r="E1082" s="449"/>
      <c r="F1082" s="449"/>
      <c r="J1082" s="229"/>
      <c r="O1082" s="430"/>
    </row>
    <row r="1083" spans="4:15" s="172" customFormat="1" ht="12" customHeight="1">
      <c r="D1083" s="449"/>
      <c r="E1083" s="449"/>
      <c r="F1083" s="449"/>
      <c r="J1083" s="229"/>
      <c r="O1083" s="430"/>
    </row>
    <row r="1084" spans="4:15" s="172" customFormat="1" ht="12" customHeight="1">
      <c r="D1084" s="449"/>
      <c r="E1084" s="449"/>
      <c r="F1084" s="449"/>
      <c r="J1084" s="229"/>
      <c r="O1084" s="430"/>
    </row>
    <row r="1085" spans="4:15" s="172" customFormat="1" ht="12" customHeight="1">
      <c r="D1085" s="449"/>
      <c r="E1085" s="449"/>
      <c r="F1085" s="449"/>
      <c r="J1085" s="229"/>
      <c r="O1085" s="430"/>
    </row>
    <row r="1086" spans="4:15" s="172" customFormat="1" ht="12" customHeight="1">
      <c r="D1086" s="449"/>
      <c r="E1086" s="449"/>
      <c r="F1086" s="449"/>
      <c r="J1086" s="229"/>
      <c r="O1086" s="430"/>
    </row>
    <row r="1087" spans="4:15" s="172" customFormat="1" ht="12" customHeight="1">
      <c r="D1087" s="449"/>
      <c r="E1087" s="449"/>
      <c r="F1087" s="449"/>
      <c r="J1087" s="229"/>
      <c r="O1087" s="430"/>
    </row>
    <row r="1088" spans="4:15" s="172" customFormat="1" ht="12" customHeight="1">
      <c r="D1088" s="449"/>
      <c r="E1088" s="449"/>
      <c r="F1088" s="449"/>
      <c r="J1088" s="229"/>
      <c r="O1088" s="430"/>
    </row>
    <row r="1089" spans="4:15" s="172" customFormat="1" ht="12" customHeight="1">
      <c r="D1089" s="449"/>
      <c r="E1089" s="449"/>
      <c r="F1089" s="449"/>
      <c r="J1089" s="229"/>
      <c r="O1089" s="430"/>
    </row>
    <row r="1090" spans="4:15" s="172" customFormat="1" ht="12" customHeight="1">
      <c r="D1090" s="449"/>
      <c r="E1090" s="449"/>
      <c r="F1090" s="449"/>
      <c r="J1090" s="229"/>
      <c r="O1090" s="430"/>
    </row>
    <row r="1091" spans="4:15" s="172" customFormat="1" ht="12" customHeight="1">
      <c r="D1091" s="449"/>
      <c r="E1091" s="449"/>
      <c r="F1091" s="449"/>
      <c r="J1091" s="229"/>
      <c r="O1091" s="430"/>
    </row>
    <row r="1092" spans="4:15" s="172" customFormat="1" ht="12" customHeight="1">
      <c r="D1092" s="449"/>
      <c r="E1092" s="449"/>
      <c r="F1092" s="449"/>
      <c r="J1092" s="229"/>
      <c r="O1092" s="430"/>
    </row>
    <row r="1093" spans="4:15" s="172" customFormat="1" ht="12" customHeight="1">
      <c r="D1093" s="449"/>
      <c r="E1093" s="449"/>
      <c r="F1093" s="449"/>
      <c r="J1093" s="229"/>
      <c r="O1093" s="430"/>
    </row>
    <row r="1094" spans="4:15" s="172" customFormat="1" ht="12" customHeight="1">
      <c r="D1094" s="449"/>
      <c r="E1094" s="449"/>
      <c r="F1094" s="449"/>
      <c r="J1094" s="229"/>
      <c r="O1094" s="430"/>
    </row>
    <row r="1095" spans="4:15" s="172" customFormat="1" ht="12" customHeight="1">
      <c r="D1095" s="449"/>
      <c r="E1095" s="449"/>
      <c r="F1095" s="449"/>
      <c r="J1095" s="229"/>
      <c r="O1095" s="430"/>
    </row>
    <row r="1096" spans="4:15" s="172" customFormat="1" ht="12" customHeight="1">
      <c r="D1096" s="449"/>
      <c r="E1096" s="449"/>
      <c r="F1096" s="449"/>
      <c r="J1096" s="229"/>
      <c r="O1096" s="430"/>
    </row>
    <row r="1097" spans="4:15" s="172" customFormat="1" ht="12" customHeight="1">
      <c r="D1097" s="449"/>
      <c r="E1097" s="449"/>
      <c r="F1097" s="449"/>
      <c r="J1097" s="229"/>
      <c r="O1097" s="430"/>
    </row>
    <row r="1098" spans="4:15" s="172" customFormat="1" ht="12" customHeight="1">
      <c r="D1098" s="449"/>
      <c r="E1098" s="449"/>
      <c r="F1098" s="449"/>
      <c r="J1098" s="229"/>
      <c r="O1098" s="430"/>
    </row>
    <row r="1099" spans="4:15" s="172" customFormat="1" ht="12" customHeight="1">
      <c r="D1099" s="449"/>
      <c r="E1099" s="449"/>
      <c r="F1099" s="449"/>
      <c r="J1099" s="229"/>
      <c r="O1099" s="430"/>
    </row>
    <row r="1100" spans="4:15" s="172" customFormat="1" ht="12" customHeight="1">
      <c r="D1100" s="449"/>
      <c r="E1100" s="449"/>
      <c r="F1100" s="449"/>
      <c r="J1100" s="229"/>
      <c r="O1100" s="430"/>
    </row>
    <row r="1101" spans="4:15" s="172" customFormat="1" ht="12" customHeight="1">
      <c r="D1101" s="449"/>
      <c r="E1101" s="449"/>
      <c r="F1101" s="449"/>
      <c r="J1101" s="229"/>
      <c r="O1101" s="430"/>
    </row>
    <row r="1102" spans="4:15" s="172" customFormat="1" ht="12" customHeight="1">
      <c r="D1102" s="449"/>
      <c r="E1102" s="449"/>
      <c r="F1102" s="449"/>
      <c r="J1102" s="229"/>
      <c r="O1102" s="430"/>
    </row>
    <row r="1103" spans="4:15" s="172" customFormat="1" ht="12" customHeight="1">
      <c r="D1103" s="449"/>
      <c r="E1103" s="449"/>
      <c r="F1103" s="449"/>
      <c r="J1103" s="229"/>
      <c r="O1103" s="430"/>
    </row>
    <row r="1104" spans="4:15" s="172" customFormat="1" ht="12" customHeight="1">
      <c r="D1104" s="449"/>
      <c r="E1104" s="449"/>
      <c r="F1104" s="449"/>
      <c r="J1104" s="229"/>
      <c r="O1104" s="430"/>
    </row>
    <row r="1105" spans="4:15" s="172" customFormat="1" ht="12" customHeight="1">
      <c r="D1105" s="449"/>
      <c r="E1105" s="449"/>
      <c r="F1105" s="449"/>
      <c r="J1105" s="229"/>
      <c r="O1105" s="430"/>
    </row>
    <row r="1106" spans="4:15" s="172" customFormat="1" ht="12" customHeight="1">
      <c r="D1106" s="449"/>
      <c r="E1106" s="449"/>
      <c r="F1106" s="449"/>
      <c r="J1106" s="229"/>
      <c r="O1106" s="430"/>
    </row>
    <row r="1107" spans="4:15" s="172" customFormat="1" ht="12" customHeight="1">
      <c r="D1107" s="449"/>
      <c r="E1107" s="449"/>
      <c r="F1107" s="449"/>
      <c r="J1107" s="229"/>
      <c r="O1107" s="430"/>
    </row>
    <row r="1108" spans="4:15" s="172" customFormat="1" ht="12" customHeight="1">
      <c r="D1108" s="449"/>
      <c r="E1108" s="449"/>
      <c r="F1108" s="449"/>
      <c r="J1108" s="229"/>
      <c r="O1108" s="430"/>
    </row>
    <row r="1109" spans="4:15" s="172" customFormat="1" ht="12" customHeight="1">
      <c r="D1109" s="449"/>
      <c r="E1109" s="449"/>
      <c r="F1109" s="449"/>
      <c r="J1109" s="229"/>
      <c r="O1109" s="430"/>
    </row>
    <row r="1110" spans="4:15" s="172" customFormat="1" ht="12" customHeight="1">
      <c r="D1110" s="449"/>
      <c r="E1110" s="449"/>
      <c r="F1110" s="449"/>
      <c r="J1110" s="229"/>
      <c r="O1110" s="430"/>
    </row>
    <row r="1111" spans="4:15" s="172" customFormat="1" ht="12" customHeight="1">
      <c r="D1111" s="449"/>
      <c r="E1111" s="449"/>
      <c r="F1111" s="449"/>
      <c r="J1111" s="229"/>
      <c r="O1111" s="430"/>
    </row>
    <row r="1112" spans="4:15" s="172" customFormat="1" ht="12" customHeight="1">
      <c r="D1112" s="449"/>
      <c r="E1112" s="449"/>
      <c r="F1112" s="449"/>
      <c r="J1112" s="229"/>
      <c r="O1112" s="430"/>
    </row>
    <row r="1113" spans="4:15" s="172" customFormat="1" ht="12" customHeight="1">
      <c r="D1113" s="449"/>
      <c r="E1113" s="449"/>
      <c r="F1113" s="449"/>
      <c r="J1113" s="229"/>
      <c r="O1113" s="430"/>
    </row>
    <row r="1114" spans="4:15" s="172" customFormat="1" ht="12" customHeight="1">
      <c r="D1114" s="449"/>
      <c r="E1114" s="449"/>
      <c r="F1114" s="449"/>
      <c r="J1114" s="229"/>
      <c r="O1114" s="430"/>
    </row>
    <row r="1115" spans="4:15" s="172" customFormat="1" ht="12" customHeight="1">
      <c r="D1115" s="449"/>
      <c r="E1115" s="449"/>
      <c r="F1115" s="449"/>
      <c r="J1115" s="229"/>
      <c r="O1115" s="430"/>
    </row>
    <row r="1116" spans="4:15" s="172" customFormat="1" ht="12" customHeight="1">
      <c r="D1116" s="449"/>
      <c r="E1116" s="449"/>
      <c r="F1116" s="449"/>
      <c r="J1116" s="229"/>
      <c r="O1116" s="430"/>
    </row>
    <row r="1117" spans="4:15" s="172" customFormat="1" ht="12" customHeight="1">
      <c r="D1117" s="449"/>
      <c r="E1117" s="449"/>
      <c r="F1117" s="449"/>
      <c r="J1117" s="229"/>
      <c r="O1117" s="430"/>
    </row>
    <row r="1118" spans="4:15" s="172" customFormat="1" ht="12" customHeight="1">
      <c r="D1118" s="449"/>
      <c r="E1118" s="449"/>
      <c r="F1118" s="449"/>
      <c r="J1118" s="229"/>
      <c r="O1118" s="430"/>
    </row>
    <row r="1119" spans="4:15" s="172" customFormat="1" ht="12" customHeight="1">
      <c r="D1119" s="449"/>
      <c r="E1119" s="449"/>
      <c r="F1119" s="449"/>
      <c r="J1119" s="229"/>
      <c r="O1119" s="430"/>
    </row>
    <row r="1120" spans="4:15" s="172" customFormat="1" ht="12" customHeight="1">
      <c r="D1120" s="449"/>
      <c r="E1120" s="449"/>
      <c r="F1120" s="449"/>
      <c r="J1120" s="229"/>
      <c r="O1120" s="430"/>
    </row>
    <row r="1121" spans="4:15" s="172" customFormat="1" ht="12" customHeight="1">
      <c r="D1121" s="449"/>
      <c r="E1121" s="449"/>
      <c r="F1121" s="449"/>
      <c r="J1121" s="229"/>
      <c r="O1121" s="430"/>
    </row>
    <row r="1122" spans="4:15" s="172" customFormat="1" ht="12" customHeight="1">
      <c r="D1122" s="449"/>
      <c r="E1122" s="449"/>
      <c r="F1122" s="449"/>
      <c r="J1122" s="229"/>
      <c r="O1122" s="430"/>
    </row>
    <row r="1123" spans="4:15" s="172" customFormat="1" ht="12" customHeight="1">
      <c r="D1123" s="449"/>
      <c r="E1123" s="449"/>
      <c r="F1123" s="449"/>
      <c r="J1123" s="229"/>
      <c r="O1123" s="430"/>
    </row>
    <row r="1124" spans="4:15" s="172" customFormat="1" ht="12" customHeight="1">
      <c r="D1124" s="449"/>
      <c r="E1124" s="449"/>
      <c r="F1124" s="449"/>
      <c r="J1124" s="229"/>
      <c r="O1124" s="430"/>
    </row>
    <row r="1125" spans="4:15" s="172" customFormat="1" ht="12" customHeight="1">
      <c r="D1125" s="449"/>
      <c r="E1125" s="449"/>
      <c r="F1125" s="449"/>
      <c r="J1125" s="229"/>
      <c r="O1125" s="430"/>
    </row>
    <row r="1126" spans="4:15" s="172" customFormat="1" ht="12" customHeight="1">
      <c r="D1126" s="449"/>
      <c r="E1126" s="449"/>
      <c r="F1126" s="449"/>
      <c r="J1126" s="229"/>
      <c r="O1126" s="430"/>
    </row>
    <row r="1127" spans="4:15" s="172" customFormat="1" ht="12" customHeight="1">
      <c r="D1127" s="449"/>
      <c r="E1127" s="449"/>
      <c r="F1127" s="449"/>
      <c r="J1127" s="229"/>
      <c r="O1127" s="430"/>
    </row>
    <row r="1128" spans="4:15" s="172" customFormat="1" ht="12" customHeight="1">
      <c r="D1128" s="449"/>
      <c r="E1128" s="449"/>
      <c r="F1128" s="449"/>
      <c r="J1128" s="229"/>
      <c r="O1128" s="430"/>
    </row>
    <row r="1129" spans="4:15" s="172" customFormat="1" ht="12" customHeight="1">
      <c r="D1129" s="449"/>
      <c r="E1129" s="449"/>
      <c r="F1129" s="449"/>
      <c r="J1129" s="229"/>
      <c r="O1129" s="430"/>
    </row>
    <row r="1130" spans="4:15" s="172" customFormat="1" ht="12" customHeight="1">
      <c r="D1130" s="449"/>
      <c r="E1130" s="449"/>
      <c r="F1130" s="449"/>
      <c r="J1130" s="229"/>
      <c r="O1130" s="430"/>
    </row>
    <row r="1131" spans="4:15" s="172" customFormat="1" ht="12" customHeight="1">
      <c r="D1131" s="449"/>
      <c r="E1131" s="449"/>
      <c r="F1131" s="449"/>
      <c r="J1131" s="229"/>
      <c r="O1131" s="430"/>
    </row>
    <row r="1132" spans="4:15" s="172" customFormat="1" ht="12" customHeight="1">
      <c r="D1132" s="449"/>
      <c r="E1132" s="449"/>
      <c r="F1132" s="449"/>
      <c r="J1132" s="229"/>
      <c r="O1132" s="430"/>
    </row>
    <row r="1133" spans="4:15" s="172" customFormat="1" ht="12" customHeight="1">
      <c r="D1133" s="449"/>
      <c r="E1133" s="449"/>
      <c r="F1133" s="449"/>
      <c r="J1133" s="229"/>
      <c r="O1133" s="430"/>
    </row>
    <row r="1134" spans="4:15" s="172" customFormat="1" ht="12" customHeight="1">
      <c r="D1134" s="449"/>
      <c r="E1134" s="449"/>
      <c r="F1134" s="449"/>
      <c r="J1134" s="229"/>
      <c r="O1134" s="430"/>
    </row>
    <row r="1135" spans="4:15" s="172" customFormat="1" ht="12" customHeight="1">
      <c r="D1135" s="449"/>
      <c r="E1135" s="449"/>
      <c r="F1135" s="449"/>
      <c r="J1135" s="229"/>
      <c r="O1135" s="430"/>
    </row>
    <row r="1136" spans="4:15" s="172" customFormat="1" ht="12" customHeight="1">
      <c r="D1136" s="449"/>
      <c r="E1136" s="449"/>
      <c r="F1136" s="449"/>
      <c r="J1136" s="229"/>
      <c r="O1136" s="430"/>
    </row>
    <row r="1137" spans="4:15" s="172" customFormat="1" ht="12" customHeight="1">
      <c r="D1137" s="449"/>
      <c r="E1137" s="449"/>
      <c r="F1137" s="449"/>
      <c r="J1137" s="229"/>
      <c r="O1137" s="430"/>
    </row>
    <row r="1138" spans="4:15" s="172" customFormat="1" ht="12" customHeight="1">
      <c r="D1138" s="449"/>
      <c r="E1138" s="449"/>
      <c r="F1138" s="449"/>
      <c r="J1138" s="229"/>
      <c r="O1138" s="430"/>
    </row>
    <row r="1139" spans="4:15" s="172" customFormat="1" ht="12" customHeight="1">
      <c r="D1139" s="449"/>
      <c r="E1139" s="449"/>
      <c r="F1139" s="449"/>
      <c r="J1139" s="229"/>
      <c r="O1139" s="430"/>
    </row>
    <row r="1140" spans="4:15" s="172" customFormat="1" ht="12" customHeight="1">
      <c r="D1140" s="449"/>
      <c r="E1140" s="449"/>
      <c r="F1140" s="449"/>
      <c r="J1140" s="229"/>
      <c r="O1140" s="430"/>
    </row>
    <row r="1141" spans="4:15" s="172" customFormat="1" ht="12" customHeight="1">
      <c r="D1141" s="449"/>
      <c r="E1141" s="449"/>
      <c r="F1141" s="449"/>
      <c r="J1141" s="229"/>
      <c r="O1141" s="430"/>
    </row>
    <row r="1142" spans="4:15" s="172" customFormat="1" ht="12" customHeight="1">
      <c r="D1142" s="449"/>
      <c r="E1142" s="449"/>
      <c r="F1142" s="449"/>
      <c r="J1142" s="229"/>
      <c r="O1142" s="430"/>
    </row>
    <row r="1143" spans="4:15" s="172" customFormat="1" ht="12" customHeight="1">
      <c r="D1143" s="449"/>
      <c r="E1143" s="449"/>
      <c r="F1143" s="449"/>
      <c r="J1143" s="229"/>
      <c r="O1143" s="430"/>
    </row>
    <row r="1144" spans="4:15" s="172" customFormat="1" ht="12" customHeight="1">
      <c r="D1144" s="449"/>
      <c r="E1144" s="449"/>
      <c r="F1144" s="449"/>
      <c r="J1144" s="229"/>
      <c r="O1144" s="430"/>
    </row>
    <row r="1145" spans="4:15" s="172" customFormat="1" ht="12" customHeight="1">
      <c r="D1145" s="449"/>
      <c r="E1145" s="449"/>
      <c r="F1145" s="449"/>
      <c r="J1145" s="229"/>
      <c r="O1145" s="430"/>
    </row>
    <row r="1146" spans="4:15" s="172" customFormat="1" ht="12" customHeight="1">
      <c r="D1146" s="449"/>
      <c r="E1146" s="449"/>
      <c r="F1146" s="449"/>
      <c r="J1146" s="229"/>
      <c r="O1146" s="430"/>
    </row>
    <row r="1147" spans="4:15" s="172" customFormat="1" ht="12" customHeight="1">
      <c r="D1147" s="449"/>
      <c r="E1147" s="449"/>
      <c r="F1147" s="449"/>
      <c r="J1147" s="229"/>
      <c r="O1147" s="430"/>
    </row>
    <row r="1148" spans="4:15" s="172" customFormat="1" ht="12" customHeight="1">
      <c r="D1148" s="449"/>
      <c r="E1148" s="449"/>
      <c r="F1148" s="449"/>
      <c r="J1148" s="229"/>
      <c r="O1148" s="430"/>
    </row>
    <row r="1149" spans="4:15" s="172" customFormat="1" ht="12" customHeight="1">
      <c r="D1149" s="449"/>
      <c r="E1149" s="449"/>
      <c r="F1149" s="449"/>
      <c r="J1149" s="229"/>
      <c r="O1149" s="430"/>
    </row>
    <row r="1150" spans="4:15" s="172" customFormat="1" ht="12" customHeight="1">
      <c r="D1150" s="449"/>
      <c r="E1150" s="449"/>
      <c r="F1150" s="449"/>
      <c r="J1150" s="229"/>
      <c r="O1150" s="430"/>
    </row>
    <row r="1151" spans="4:15" s="172" customFormat="1" ht="12" customHeight="1">
      <c r="D1151" s="449"/>
      <c r="E1151" s="449"/>
      <c r="F1151" s="449"/>
      <c r="J1151" s="229"/>
      <c r="O1151" s="430"/>
    </row>
    <row r="1152" spans="4:15" s="172" customFormat="1" ht="12" customHeight="1">
      <c r="D1152" s="449"/>
      <c r="E1152" s="449"/>
      <c r="F1152" s="449"/>
      <c r="J1152" s="229"/>
      <c r="O1152" s="430"/>
    </row>
    <row r="1153" spans="4:15" s="172" customFormat="1" ht="12" customHeight="1">
      <c r="D1153" s="449"/>
      <c r="E1153" s="449"/>
      <c r="F1153" s="449"/>
      <c r="J1153" s="229"/>
      <c r="O1153" s="430"/>
    </row>
    <row r="1154" spans="4:15" s="172" customFormat="1" ht="12" customHeight="1">
      <c r="D1154" s="449"/>
      <c r="E1154" s="449"/>
      <c r="F1154" s="449"/>
      <c r="J1154" s="229"/>
      <c r="O1154" s="430"/>
    </row>
    <row r="1155" spans="4:15" s="172" customFormat="1" ht="12" customHeight="1">
      <c r="D1155" s="449"/>
      <c r="E1155" s="449"/>
      <c r="F1155" s="449"/>
      <c r="J1155" s="229"/>
      <c r="O1155" s="430"/>
    </row>
    <row r="1156" spans="4:15" s="172" customFormat="1" ht="12" customHeight="1">
      <c r="D1156" s="449"/>
      <c r="E1156" s="449"/>
      <c r="F1156" s="449"/>
      <c r="J1156" s="229"/>
      <c r="O1156" s="430"/>
    </row>
    <row r="1157" spans="4:15" s="172" customFormat="1" ht="12" customHeight="1">
      <c r="D1157" s="449"/>
      <c r="E1157" s="449"/>
      <c r="F1157" s="449"/>
      <c r="J1157" s="229"/>
      <c r="O1157" s="430"/>
    </row>
    <row r="1158" spans="4:15" s="172" customFormat="1" ht="12" customHeight="1">
      <c r="D1158" s="449"/>
      <c r="E1158" s="449"/>
      <c r="F1158" s="449"/>
      <c r="J1158" s="229"/>
      <c r="O1158" s="430"/>
    </row>
    <row r="1159" spans="4:15" s="172" customFormat="1" ht="12" customHeight="1">
      <c r="D1159" s="449"/>
      <c r="E1159" s="449"/>
      <c r="F1159" s="449"/>
      <c r="J1159" s="229"/>
      <c r="O1159" s="430"/>
    </row>
    <row r="1160" spans="4:15" s="172" customFormat="1" ht="12" customHeight="1">
      <c r="D1160" s="449"/>
      <c r="E1160" s="449"/>
      <c r="F1160" s="449"/>
      <c r="J1160" s="229"/>
      <c r="O1160" s="430"/>
    </row>
    <row r="1161" spans="4:15" s="172" customFormat="1" ht="12" customHeight="1">
      <c r="D1161" s="449"/>
      <c r="E1161" s="449"/>
      <c r="F1161" s="449"/>
      <c r="J1161" s="229"/>
      <c r="O1161" s="430"/>
    </row>
    <row r="1162" spans="4:15" s="172" customFormat="1" ht="12" customHeight="1">
      <c r="D1162" s="449"/>
      <c r="E1162" s="449"/>
      <c r="F1162" s="449"/>
      <c r="J1162" s="229"/>
      <c r="O1162" s="430"/>
    </row>
    <row r="1163" spans="4:15" s="172" customFormat="1" ht="12" customHeight="1">
      <c r="D1163" s="449"/>
      <c r="E1163" s="449"/>
      <c r="F1163" s="449"/>
      <c r="J1163" s="229"/>
      <c r="O1163" s="430"/>
    </row>
    <row r="1164" spans="4:15" s="172" customFormat="1" ht="12" customHeight="1">
      <c r="D1164" s="449"/>
      <c r="E1164" s="449"/>
      <c r="F1164" s="449"/>
      <c r="J1164" s="229"/>
      <c r="O1164" s="430"/>
    </row>
    <row r="1165" spans="4:15" s="172" customFormat="1" ht="12" customHeight="1">
      <c r="D1165" s="449"/>
      <c r="E1165" s="449"/>
      <c r="F1165" s="449"/>
      <c r="J1165" s="229"/>
      <c r="O1165" s="430"/>
    </row>
    <row r="1166" spans="4:15" s="172" customFormat="1" ht="12" customHeight="1">
      <c r="D1166" s="449"/>
      <c r="E1166" s="449"/>
      <c r="F1166" s="449"/>
      <c r="J1166" s="229"/>
      <c r="O1166" s="430"/>
    </row>
    <row r="1167" spans="4:15" s="172" customFormat="1" ht="12" customHeight="1">
      <c r="D1167" s="449"/>
      <c r="E1167" s="449"/>
      <c r="F1167" s="449"/>
      <c r="J1167" s="229"/>
      <c r="O1167" s="430"/>
    </row>
    <row r="1168" spans="4:15" s="172" customFormat="1" ht="12" customHeight="1">
      <c r="D1168" s="449"/>
      <c r="E1168" s="449"/>
      <c r="F1168" s="449"/>
      <c r="J1168" s="229"/>
      <c r="O1168" s="430"/>
    </row>
    <row r="1169" spans="4:15" s="172" customFormat="1" ht="12" customHeight="1">
      <c r="D1169" s="449"/>
      <c r="E1169" s="449"/>
      <c r="F1169" s="449"/>
      <c r="J1169" s="229"/>
      <c r="O1169" s="430"/>
    </row>
    <row r="1170" spans="4:15" s="172" customFormat="1" ht="12" customHeight="1">
      <c r="D1170" s="449"/>
      <c r="E1170" s="449"/>
      <c r="F1170" s="449"/>
      <c r="J1170" s="229"/>
      <c r="O1170" s="430"/>
    </row>
    <row r="1171" spans="4:15" s="172" customFormat="1" ht="12" customHeight="1">
      <c r="D1171" s="449"/>
      <c r="E1171" s="449"/>
      <c r="F1171" s="449"/>
      <c r="J1171" s="229"/>
      <c r="O1171" s="430"/>
    </row>
    <row r="1172" spans="4:15" s="172" customFormat="1" ht="12" customHeight="1">
      <c r="D1172" s="449"/>
      <c r="E1172" s="449"/>
      <c r="F1172" s="449"/>
      <c r="J1172" s="229"/>
      <c r="O1172" s="430"/>
    </row>
    <row r="1173" spans="4:15" s="172" customFormat="1" ht="12" customHeight="1">
      <c r="D1173" s="449"/>
      <c r="E1173" s="449"/>
      <c r="F1173" s="449"/>
      <c r="J1173" s="229"/>
      <c r="O1173" s="430"/>
    </row>
    <row r="1174" spans="4:15" s="172" customFormat="1" ht="12" customHeight="1">
      <c r="D1174" s="449"/>
      <c r="E1174" s="449"/>
      <c r="F1174" s="449"/>
      <c r="J1174" s="229"/>
      <c r="O1174" s="430"/>
    </row>
    <row r="1175" spans="4:15" s="172" customFormat="1" ht="12" customHeight="1">
      <c r="D1175" s="449"/>
      <c r="E1175" s="449"/>
      <c r="F1175" s="449"/>
      <c r="J1175" s="229"/>
      <c r="O1175" s="430"/>
    </row>
    <row r="1176" spans="4:15" s="172" customFormat="1" ht="12" customHeight="1">
      <c r="D1176" s="449"/>
      <c r="E1176" s="449"/>
      <c r="F1176" s="449"/>
      <c r="J1176" s="229"/>
      <c r="O1176" s="430"/>
    </row>
    <row r="1177" spans="4:15" s="172" customFormat="1" ht="12" customHeight="1">
      <c r="D1177" s="449"/>
      <c r="E1177" s="449"/>
      <c r="F1177" s="449"/>
      <c r="J1177" s="229"/>
      <c r="O1177" s="430"/>
    </row>
    <row r="1178" spans="4:15" s="172" customFormat="1" ht="12" customHeight="1">
      <c r="D1178" s="449"/>
      <c r="E1178" s="449"/>
      <c r="F1178" s="449"/>
      <c r="J1178" s="229"/>
      <c r="O1178" s="430"/>
    </row>
    <row r="1179" spans="4:15" s="172" customFormat="1" ht="12" customHeight="1">
      <c r="D1179" s="449"/>
      <c r="E1179" s="449"/>
      <c r="F1179" s="449"/>
      <c r="J1179" s="229"/>
      <c r="O1179" s="430"/>
    </row>
    <row r="1180" spans="4:15" s="172" customFormat="1" ht="12" customHeight="1">
      <c r="D1180" s="449"/>
      <c r="E1180" s="449"/>
      <c r="F1180" s="449"/>
      <c r="J1180" s="229"/>
      <c r="O1180" s="430"/>
    </row>
    <row r="1181" spans="4:15" s="172" customFormat="1" ht="12" customHeight="1">
      <c r="D1181" s="449"/>
      <c r="E1181" s="449"/>
      <c r="F1181" s="449"/>
      <c r="J1181" s="229"/>
      <c r="O1181" s="430"/>
    </row>
    <row r="1182" spans="4:15" s="172" customFormat="1" ht="12" customHeight="1">
      <c r="D1182" s="449"/>
      <c r="E1182" s="449"/>
      <c r="F1182" s="449"/>
      <c r="J1182" s="229"/>
      <c r="O1182" s="430"/>
    </row>
    <row r="1183" spans="4:15" s="172" customFormat="1" ht="12" customHeight="1">
      <c r="D1183" s="449"/>
      <c r="E1183" s="449"/>
      <c r="F1183" s="449"/>
      <c r="J1183" s="229"/>
      <c r="O1183" s="430"/>
    </row>
    <row r="1184" spans="4:15" s="172" customFormat="1" ht="12" customHeight="1">
      <c r="D1184" s="449"/>
      <c r="E1184" s="449"/>
      <c r="F1184" s="449"/>
      <c r="J1184" s="229"/>
      <c r="O1184" s="430"/>
    </row>
    <row r="1185" spans="4:15" s="172" customFormat="1" ht="12" customHeight="1">
      <c r="D1185" s="449"/>
      <c r="E1185" s="449"/>
      <c r="F1185" s="449"/>
      <c r="J1185" s="229"/>
      <c r="O1185" s="430"/>
    </row>
    <row r="1186" spans="4:15" s="172" customFormat="1" ht="12" customHeight="1">
      <c r="D1186" s="449"/>
      <c r="E1186" s="449"/>
      <c r="F1186" s="449"/>
      <c r="J1186" s="229"/>
      <c r="O1186" s="430"/>
    </row>
    <row r="1187" spans="4:15" s="172" customFormat="1" ht="12" customHeight="1">
      <c r="D1187" s="449"/>
      <c r="E1187" s="449"/>
      <c r="F1187" s="449"/>
      <c r="J1187" s="229"/>
      <c r="O1187" s="430"/>
    </row>
    <row r="1188" spans="4:15" s="172" customFormat="1" ht="12" customHeight="1">
      <c r="D1188" s="449"/>
      <c r="E1188" s="449"/>
      <c r="F1188" s="449"/>
      <c r="J1188" s="229"/>
      <c r="O1188" s="430"/>
    </row>
    <row r="1189" spans="4:15" s="172" customFormat="1" ht="12" customHeight="1">
      <c r="D1189" s="449"/>
      <c r="E1189" s="449"/>
      <c r="F1189" s="449"/>
      <c r="J1189" s="229"/>
      <c r="O1189" s="430"/>
    </row>
    <row r="1190" spans="4:15" s="172" customFormat="1" ht="12" customHeight="1">
      <c r="D1190" s="449"/>
      <c r="E1190" s="449"/>
      <c r="F1190" s="449"/>
      <c r="J1190" s="229"/>
      <c r="O1190" s="430"/>
    </row>
    <row r="1191" spans="4:15" s="172" customFormat="1" ht="12" customHeight="1">
      <c r="D1191" s="449"/>
      <c r="E1191" s="449"/>
      <c r="F1191" s="449"/>
      <c r="J1191" s="229"/>
      <c r="O1191" s="430"/>
    </row>
    <row r="1192" spans="4:15" s="172" customFormat="1" ht="12" customHeight="1">
      <c r="D1192" s="449"/>
      <c r="E1192" s="449"/>
      <c r="F1192" s="449"/>
      <c r="J1192" s="229"/>
      <c r="O1192" s="430"/>
    </row>
    <row r="1193" spans="4:15" s="172" customFormat="1" ht="12" customHeight="1">
      <c r="D1193" s="449"/>
      <c r="E1193" s="449"/>
      <c r="F1193" s="449"/>
      <c r="J1193" s="229"/>
      <c r="O1193" s="430"/>
    </row>
    <row r="1194" spans="4:15" s="172" customFormat="1" ht="12" customHeight="1">
      <c r="D1194" s="449"/>
      <c r="E1194" s="449"/>
      <c r="F1194" s="449"/>
      <c r="J1194" s="229"/>
      <c r="O1194" s="430"/>
    </row>
    <row r="1195" spans="4:15" s="172" customFormat="1" ht="12" customHeight="1">
      <c r="D1195" s="449"/>
      <c r="E1195" s="449"/>
      <c r="F1195" s="449"/>
      <c r="J1195" s="229"/>
      <c r="O1195" s="430"/>
    </row>
    <row r="1196" spans="4:15" s="172" customFormat="1" ht="12" customHeight="1">
      <c r="D1196" s="449"/>
      <c r="E1196" s="449"/>
      <c r="F1196" s="449"/>
      <c r="J1196" s="229"/>
      <c r="O1196" s="430"/>
    </row>
    <row r="1197" spans="4:15" s="172" customFormat="1" ht="12" customHeight="1">
      <c r="D1197" s="449"/>
      <c r="E1197" s="449"/>
      <c r="F1197" s="449"/>
      <c r="J1197" s="229"/>
      <c r="O1197" s="430"/>
    </row>
    <row r="1198" spans="4:15" s="172" customFormat="1" ht="12" customHeight="1">
      <c r="D1198" s="449"/>
      <c r="E1198" s="449"/>
      <c r="F1198" s="449"/>
      <c r="J1198" s="229"/>
      <c r="O1198" s="430"/>
    </row>
    <row r="1199" spans="4:15" s="172" customFormat="1" ht="12" customHeight="1">
      <c r="D1199" s="449"/>
      <c r="E1199" s="449"/>
      <c r="F1199" s="449"/>
      <c r="J1199" s="229"/>
      <c r="O1199" s="430"/>
    </row>
    <row r="1200" spans="4:15" s="172" customFormat="1" ht="12" customHeight="1">
      <c r="D1200" s="449"/>
      <c r="E1200" s="449"/>
      <c r="F1200" s="449"/>
      <c r="J1200" s="229"/>
      <c r="O1200" s="430"/>
    </row>
    <row r="1201" spans="4:15" s="172" customFormat="1" ht="12" customHeight="1">
      <c r="D1201" s="449"/>
      <c r="E1201" s="449"/>
      <c r="F1201" s="449"/>
      <c r="J1201" s="229"/>
      <c r="O1201" s="430"/>
    </row>
    <row r="1202" spans="4:15" s="172" customFormat="1" ht="12" customHeight="1">
      <c r="D1202" s="449"/>
      <c r="E1202" s="449"/>
      <c r="F1202" s="449"/>
      <c r="J1202" s="229"/>
      <c r="O1202" s="430"/>
    </row>
    <row r="1203" spans="4:15" s="172" customFormat="1" ht="12" customHeight="1">
      <c r="D1203" s="449"/>
      <c r="E1203" s="449"/>
      <c r="F1203" s="449"/>
      <c r="J1203" s="229"/>
      <c r="O1203" s="430"/>
    </row>
    <row r="1204" spans="4:15" s="172" customFormat="1" ht="12" customHeight="1">
      <c r="D1204" s="449"/>
      <c r="E1204" s="449"/>
      <c r="F1204" s="449"/>
      <c r="J1204" s="229"/>
      <c r="O1204" s="430"/>
    </row>
    <row r="1205" spans="4:15" s="172" customFormat="1" ht="12" customHeight="1">
      <c r="D1205" s="449"/>
      <c r="E1205" s="449"/>
      <c r="F1205" s="449"/>
      <c r="J1205" s="229"/>
      <c r="O1205" s="430"/>
    </row>
    <row r="1206" spans="4:15" s="172" customFormat="1" ht="12" customHeight="1">
      <c r="D1206" s="449"/>
      <c r="E1206" s="449"/>
      <c r="F1206" s="449"/>
      <c r="J1206" s="229"/>
      <c r="O1206" s="430"/>
    </row>
    <row r="1207" spans="4:15" s="172" customFormat="1" ht="12" customHeight="1">
      <c r="D1207" s="449"/>
      <c r="E1207" s="449"/>
      <c r="F1207" s="449"/>
      <c r="J1207" s="229"/>
      <c r="O1207" s="430"/>
    </row>
    <row r="1208" spans="4:15" s="172" customFormat="1" ht="12" customHeight="1">
      <c r="D1208" s="449"/>
      <c r="E1208" s="449"/>
      <c r="F1208" s="449"/>
      <c r="J1208" s="229"/>
      <c r="O1208" s="430"/>
    </row>
    <row r="1209" spans="4:15" s="172" customFormat="1" ht="12" customHeight="1">
      <c r="D1209" s="449"/>
      <c r="E1209" s="449"/>
      <c r="F1209" s="449"/>
      <c r="J1209" s="229"/>
      <c r="K1209" s="390"/>
      <c r="O1209" s="430"/>
    </row>
  </sheetData>
  <mergeCells count="3">
    <mergeCell ref="D2:F4"/>
    <mergeCell ref="A73:C73"/>
    <mergeCell ref="M74:N74"/>
  </mergeCells>
  <phoneticPr fontId="2" type="noConversion"/>
  <printOptions horizontalCentered="1" verticalCentered="1"/>
  <pageMargins left="0.45" right="0.45" top="0.1" bottom="0.02" header="0.5" footer="0.5"/>
  <pageSetup scale="89" orientation="portrait" horizontalDpi="300" verticalDpi="300"/>
  <headerFooter alignWithMargins="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09C16F4EB7A438CA0B81FA04D50C8" ma:contentTypeVersion="10" ma:contentTypeDescription="Create a new document." ma:contentTypeScope="" ma:versionID="0b4bc3d29a8948f794d7adad4b0e8266">
  <xsd:schema xmlns:xsd="http://www.w3.org/2001/XMLSchema" xmlns:xs="http://www.w3.org/2001/XMLSchema" xmlns:p="http://schemas.microsoft.com/office/2006/metadata/properties" xmlns:ns3="dbf96d95-a11a-4cc6-bab5-03e806b41c09" targetNamespace="http://schemas.microsoft.com/office/2006/metadata/properties" ma:root="true" ma:fieldsID="38d66aa56df2e2ad31f6ffad4d86e386" ns3:_="">
    <xsd:import namespace="dbf96d95-a11a-4cc6-bab5-03e806b41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96d95-a11a-4cc6-bab5-03e806b41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934BE4-17FF-42F8-8B36-0E4972771FE4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dbf96d95-a11a-4cc6-bab5-03e806b41c09"/>
  </ds:schemaRefs>
</ds:datastoreItem>
</file>

<file path=customXml/itemProps2.xml><?xml version="1.0" encoding="utf-8"?>
<ds:datastoreItem xmlns:ds="http://schemas.openxmlformats.org/officeDocument/2006/customXml" ds:itemID="{4038E225-9321-48E2-9A37-60F729449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96d95-a11a-4cc6-bab5-03e806b41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D8589D-692F-421C-B1CF-30C288E976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Effort Converter</vt:lpstr>
      <vt:lpstr>Rates</vt:lpstr>
      <vt:lpstr>YR 1</vt:lpstr>
      <vt:lpstr>YR 2</vt:lpstr>
      <vt:lpstr>YR 3</vt:lpstr>
      <vt:lpstr>YR 4</vt:lpstr>
      <vt:lpstr>YR 5</vt:lpstr>
      <vt:lpstr>SUM OF 5 YRS</vt:lpstr>
      <vt:lpstr>Modules</vt:lpstr>
      <vt:lpstr>'SUM OF 5 YRS'!Print_Area</vt:lpstr>
      <vt:lpstr>'YR 1'!Print_Area</vt:lpstr>
      <vt:lpstr>'YR 2'!Print_Area</vt:lpstr>
      <vt:lpstr>'YR 3'!Print_Area</vt:lpstr>
      <vt:lpstr>'YR 4'!Print_Area</vt:lpstr>
      <vt:lpstr>'YR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DOE Budget</dc:title>
  <dc:creator>John W. Van Zee, Ph.D.</dc:creator>
  <cp:lastModifiedBy>Escorcia, Jessica</cp:lastModifiedBy>
  <cp:lastPrinted>2021-06-03T14:11:57Z</cp:lastPrinted>
  <dcterms:created xsi:type="dcterms:W3CDTF">2000-04-26T21:24:34Z</dcterms:created>
  <dcterms:modified xsi:type="dcterms:W3CDTF">2023-07-12T15:55:04Z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0x0101007E309C16F4EB7A438CA0B81FA04D50C8</vt:lpwstr>
  </property>
</Properties>
</file>